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embeddings/oleObject2.bin" ContentType="application/vnd.openxmlformats-officedocument.oleObject"/>
  <Override PartName="/xl/drawings/drawing5.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420" windowWidth="11670" windowHeight="5295"/>
  </bookViews>
  <sheets>
    <sheet name="FRONT" sheetId="25" r:id="rId1"/>
    <sheet name="Borang" sheetId="20" r:id="rId2"/>
    <sheet name="Risalah" sheetId="24" r:id="rId3"/>
    <sheet name="Catatan" sheetId="23" r:id="rId4"/>
    <sheet name="Rekap" sheetId="21" r:id="rId5"/>
    <sheet name="Ref Content" sheetId="22" state="hidden" r:id="rId6"/>
  </sheets>
  <externalReferences>
    <externalReference r:id="rId7"/>
  </externalReferences>
  <definedNames>
    <definedName name="_xlnm._FilterDatabase" localSheetId="3" hidden="1">Catatan!$W$6:$W$57</definedName>
    <definedName name="choice">Borang!#REF!</definedName>
    <definedName name="Fakultas">[1]Sheet1!$A$25:$A$32</definedName>
    <definedName name="Hari">[1]Sheet1!$A$16:$A$20</definedName>
    <definedName name="OLE_LINK1" localSheetId="1">Borang!#REF!</definedName>
    <definedName name="_xlnm.Print_Area" localSheetId="3">Catatan!$A$1:$U$71</definedName>
    <definedName name="_xlnm.Print_Area" localSheetId="4">Rekap!$A$1:$G$37</definedName>
    <definedName name="_xlnm.Print_Area" localSheetId="2">Risalah!$A$1:$T$27</definedName>
    <definedName name="SMT">[1]Sheet1!$A$11:$A$12</definedName>
    <definedName name="TA">[1]Sheet1!$A$7:$A$8</definedName>
  </definedNames>
  <calcPr calcId="144525"/>
</workbook>
</file>

<file path=xl/calcChain.xml><?xml version="1.0" encoding="utf-8"?>
<calcChain xmlns="http://schemas.openxmlformats.org/spreadsheetml/2006/main">
  <c r="D20" i="21" l="1"/>
  <c r="E26" i="21"/>
  <c r="G216" i="20" l="1"/>
  <c r="D219" i="20"/>
  <c r="B221" i="20"/>
  <c r="B222" i="20"/>
  <c r="D222" i="20"/>
  <c r="D225" i="20"/>
  <c r="B230" i="20"/>
  <c r="B231" i="20"/>
  <c r="I4" i="20"/>
  <c r="I3" i="20"/>
  <c r="I1" i="20"/>
  <c r="G12" i="25"/>
  <c r="E10" i="20" l="1"/>
  <c r="Q20" i="24"/>
  <c r="J21" i="24"/>
  <c r="J20" i="24"/>
  <c r="J19" i="24"/>
  <c r="C20" i="24"/>
  <c r="C19" i="24"/>
  <c r="C12" i="24"/>
  <c r="U14" i="23" l="1"/>
  <c r="T14" i="23"/>
  <c r="S14" i="23"/>
  <c r="R14" i="23"/>
  <c r="Q14" i="23"/>
  <c r="P14" i="23"/>
  <c r="O14" i="23"/>
  <c r="N14" i="23"/>
  <c r="M14" i="23"/>
  <c r="L14" i="23"/>
  <c r="K14" i="23"/>
  <c r="J14" i="23"/>
  <c r="I14" i="23"/>
  <c r="H14" i="23"/>
  <c r="G14" i="23"/>
  <c r="F14" i="23"/>
  <c r="E14" i="23"/>
  <c r="C128" i="20" l="1"/>
  <c r="C75" i="20" l="1"/>
  <c r="E69" i="20"/>
  <c r="G69" i="20" s="1"/>
  <c r="F69" i="20"/>
  <c r="E63" i="20"/>
  <c r="E29" i="20"/>
  <c r="E36" i="21"/>
  <c r="E31" i="21"/>
  <c r="C36" i="21"/>
  <c r="C35" i="21"/>
  <c r="B26" i="21"/>
  <c r="B25" i="21"/>
  <c r="E45" i="20"/>
  <c r="H69" i="20" l="1"/>
  <c r="D20" i="24"/>
  <c r="E20" i="24" s="1"/>
  <c r="C31" i="21"/>
  <c r="B21" i="21"/>
  <c r="U15" i="23"/>
  <c r="T15" i="23"/>
  <c r="S15" i="23"/>
  <c r="R15" i="23"/>
  <c r="Q15" i="23"/>
  <c r="P15" i="23"/>
  <c r="O15" i="23"/>
  <c r="N15" i="23"/>
  <c r="M15" i="23"/>
  <c r="L15" i="23"/>
  <c r="K15" i="23"/>
  <c r="J15" i="23"/>
  <c r="I15" i="23"/>
  <c r="H15" i="23"/>
  <c r="G15" i="23"/>
  <c r="F15" i="23"/>
  <c r="E15" i="23"/>
  <c r="U13" i="23"/>
  <c r="T13" i="23"/>
  <c r="S13" i="23"/>
  <c r="R13" i="23"/>
  <c r="Q13" i="23"/>
  <c r="P13" i="23"/>
  <c r="O13" i="23"/>
  <c r="N13" i="23"/>
  <c r="M13" i="23"/>
  <c r="L13" i="23"/>
  <c r="K13" i="23"/>
  <c r="J13" i="23"/>
  <c r="I13" i="23"/>
  <c r="H13" i="23"/>
  <c r="G13" i="23"/>
  <c r="F13" i="23"/>
  <c r="E13" i="23"/>
  <c r="U12" i="23"/>
  <c r="T12" i="23"/>
  <c r="S12" i="23"/>
  <c r="R12" i="23"/>
  <c r="Q12" i="23"/>
  <c r="P12" i="23"/>
  <c r="O12" i="23"/>
  <c r="N12" i="23"/>
  <c r="M12" i="23"/>
  <c r="L12" i="23"/>
  <c r="K12" i="23"/>
  <c r="J12" i="23"/>
  <c r="I12" i="23"/>
  <c r="H12" i="23"/>
  <c r="G12" i="23"/>
  <c r="F12" i="23"/>
  <c r="E12" i="23"/>
  <c r="U11" i="23"/>
  <c r="T11" i="23"/>
  <c r="S11" i="23"/>
  <c r="R11" i="23"/>
  <c r="Q11" i="23"/>
  <c r="P11" i="23"/>
  <c r="O11" i="23"/>
  <c r="N11" i="23"/>
  <c r="M11" i="23"/>
  <c r="L11" i="23"/>
  <c r="K11" i="23"/>
  <c r="J11" i="23"/>
  <c r="I11" i="23"/>
  <c r="H11" i="23"/>
  <c r="G11" i="23"/>
  <c r="F11" i="23"/>
  <c r="E11" i="23"/>
  <c r="U10" i="23"/>
  <c r="T10" i="23"/>
  <c r="S10" i="23"/>
  <c r="R10" i="23"/>
  <c r="Q10" i="23"/>
  <c r="P10" i="23"/>
  <c r="O10" i="23"/>
  <c r="N10" i="23"/>
  <c r="M10" i="23"/>
  <c r="L10" i="23"/>
  <c r="K10" i="23"/>
  <c r="J10" i="23"/>
  <c r="I10" i="23"/>
  <c r="H10" i="23"/>
  <c r="G10" i="23"/>
  <c r="F10" i="23"/>
  <c r="E10" i="23"/>
  <c r="U9" i="23"/>
  <c r="T9" i="23"/>
  <c r="S9" i="23"/>
  <c r="R9" i="23"/>
  <c r="Q9" i="23"/>
  <c r="P9" i="23"/>
  <c r="O9" i="23"/>
  <c r="N9" i="23"/>
  <c r="M9" i="23"/>
  <c r="L9" i="23"/>
  <c r="K9" i="23"/>
  <c r="J9" i="23"/>
  <c r="I9" i="23"/>
  <c r="H9" i="23"/>
  <c r="G9" i="23"/>
  <c r="F9" i="23"/>
  <c r="E9" i="23"/>
  <c r="U8" i="23"/>
  <c r="T8" i="23"/>
  <c r="S8" i="23"/>
  <c r="R8" i="23"/>
  <c r="Q8" i="23"/>
  <c r="P8" i="23"/>
  <c r="O8" i="23"/>
  <c r="N8" i="23"/>
  <c r="M8" i="23"/>
  <c r="L8" i="23"/>
  <c r="K8" i="23"/>
  <c r="J8" i="23"/>
  <c r="I8" i="23"/>
  <c r="H8" i="23"/>
  <c r="G8" i="23"/>
  <c r="F8" i="23"/>
  <c r="E8" i="23"/>
  <c r="I69" i="20" l="1"/>
  <c r="C22" i="23"/>
  <c r="D22" i="23" s="1"/>
  <c r="W22" i="23" s="1"/>
  <c r="U57" i="23"/>
  <c r="T57" i="23"/>
  <c r="S57" i="23"/>
  <c r="R57" i="23"/>
  <c r="Q57" i="23"/>
  <c r="P57" i="23"/>
  <c r="O57" i="23"/>
  <c r="N57" i="23"/>
  <c r="M57" i="23"/>
  <c r="L57" i="23"/>
  <c r="K57" i="23"/>
  <c r="J57" i="23"/>
  <c r="I57" i="23"/>
  <c r="H57" i="23"/>
  <c r="G57" i="23"/>
  <c r="F57" i="23"/>
  <c r="E57" i="23"/>
  <c r="U56" i="23"/>
  <c r="T56" i="23"/>
  <c r="S56" i="23"/>
  <c r="R56" i="23"/>
  <c r="Q56" i="23"/>
  <c r="P56" i="23"/>
  <c r="O56" i="23"/>
  <c r="N56" i="23"/>
  <c r="M56" i="23"/>
  <c r="L56" i="23"/>
  <c r="K56" i="23"/>
  <c r="J56" i="23"/>
  <c r="I56" i="23"/>
  <c r="H56" i="23"/>
  <c r="G56" i="23"/>
  <c r="F56" i="23"/>
  <c r="E56" i="23"/>
  <c r="U55" i="23"/>
  <c r="T55" i="23"/>
  <c r="S55" i="23"/>
  <c r="R55" i="23"/>
  <c r="Q55" i="23"/>
  <c r="P55" i="23"/>
  <c r="O55" i="23"/>
  <c r="N55" i="23"/>
  <c r="M55" i="23"/>
  <c r="L55" i="23"/>
  <c r="K55" i="23"/>
  <c r="J55" i="23"/>
  <c r="I55" i="23"/>
  <c r="H55" i="23"/>
  <c r="G55" i="23"/>
  <c r="F55" i="23"/>
  <c r="E55" i="23"/>
  <c r="U54" i="23"/>
  <c r="T54" i="23"/>
  <c r="S54" i="23"/>
  <c r="R54" i="23"/>
  <c r="Q54" i="23"/>
  <c r="P54" i="23"/>
  <c r="O54" i="23"/>
  <c r="N54" i="23"/>
  <c r="M54" i="23"/>
  <c r="L54" i="23"/>
  <c r="K54" i="23"/>
  <c r="J54" i="23"/>
  <c r="I54" i="23"/>
  <c r="H54" i="23"/>
  <c r="G54" i="23"/>
  <c r="F54" i="23"/>
  <c r="E54" i="23"/>
  <c r="U53" i="23"/>
  <c r="T53" i="23"/>
  <c r="S53" i="23"/>
  <c r="R53" i="23"/>
  <c r="Q53" i="23"/>
  <c r="P53" i="23"/>
  <c r="O53" i="23"/>
  <c r="N53" i="23"/>
  <c r="M53" i="23"/>
  <c r="L53" i="23"/>
  <c r="K53" i="23"/>
  <c r="J53" i="23"/>
  <c r="I53" i="23"/>
  <c r="H53" i="23"/>
  <c r="G53" i="23"/>
  <c r="F53" i="23"/>
  <c r="E53" i="23"/>
  <c r="U52" i="23"/>
  <c r="T52" i="23"/>
  <c r="S52" i="23"/>
  <c r="R52" i="23"/>
  <c r="Q52" i="23"/>
  <c r="P52" i="23"/>
  <c r="O52" i="23"/>
  <c r="N52" i="23"/>
  <c r="M52" i="23"/>
  <c r="L52" i="23"/>
  <c r="K52" i="23"/>
  <c r="J52" i="23"/>
  <c r="I52" i="23"/>
  <c r="H52" i="23"/>
  <c r="G52" i="23"/>
  <c r="F52" i="23"/>
  <c r="E52" i="23"/>
  <c r="U51" i="23"/>
  <c r="T51" i="23"/>
  <c r="S51" i="23"/>
  <c r="R51" i="23"/>
  <c r="Q51" i="23"/>
  <c r="P51" i="23"/>
  <c r="O51" i="23"/>
  <c r="N51" i="23"/>
  <c r="M51" i="23"/>
  <c r="L51" i="23"/>
  <c r="K51" i="23"/>
  <c r="J51" i="23"/>
  <c r="I51" i="23"/>
  <c r="H51" i="23"/>
  <c r="G51" i="23"/>
  <c r="F51" i="23"/>
  <c r="E51" i="23"/>
  <c r="U50" i="23"/>
  <c r="T50" i="23"/>
  <c r="S50" i="23"/>
  <c r="R50" i="23"/>
  <c r="Q50" i="23"/>
  <c r="P50" i="23"/>
  <c r="O50" i="23"/>
  <c r="N50" i="23"/>
  <c r="M50" i="23"/>
  <c r="L50" i="23"/>
  <c r="K50" i="23"/>
  <c r="J50" i="23"/>
  <c r="I50" i="23"/>
  <c r="H50" i="23"/>
  <c r="G50" i="23"/>
  <c r="F50" i="23"/>
  <c r="E50" i="23"/>
  <c r="U49" i="23"/>
  <c r="T49" i="23"/>
  <c r="S49" i="23"/>
  <c r="R49" i="23"/>
  <c r="Q49" i="23"/>
  <c r="P49" i="23"/>
  <c r="O49" i="23"/>
  <c r="N49" i="23"/>
  <c r="M49" i="23"/>
  <c r="L49" i="23"/>
  <c r="K49" i="23"/>
  <c r="J49" i="23"/>
  <c r="I49" i="23"/>
  <c r="H49" i="23"/>
  <c r="G49" i="23"/>
  <c r="F49" i="23"/>
  <c r="E49" i="23"/>
  <c r="U48" i="23"/>
  <c r="T48" i="23"/>
  <c r="S48" i="23"/>
  <c r="R48" i="23"/>
  <c r="Q48" i="23"/>
  <c r="P48" i="23"/>
  <c r="O48" i="23"/>
  <c r="N48" i="23"/>
  <c r="M48" i="23"/>
  <c r="L48" i="23"/>
  <c r="K48" i="23"/>
  <c r="J48" i="23"/>
  <c r="I48" i="23"/>
  <c r="H48" i="23"/>
  <c r="G48" i="23"/>
  <c r="F48" i="23"/>
  <c r="E48" i="23"/>
  <c r="U47" i="23"/>
  <c r="T47" i="23"/>
  <c r="S47" i="23"/>
  <c r="R47" i="23"/>
  <c r="Q47" i="23"/>
  <c r="P47" i="23"/>
  <c r="O47" i="23"/>
  <c r="N47" i="23"/>
  <c r="M47" i="23"/>
  <c r="L47" i="23"/>
  <c r="K47" i="23"/>
  <c r="J47" i="23"/>
  <c r="I47" i="23"/>
  <c r="H47" i="23"/>
  <c r="G47" i="23"/>
  <c r="F47" i="23"/>
  <c r="E47" i="23"/>
  <c r="U46" i="23"/>
  <c r="T46" i="23"/>
  <c r="S46" i="23"/>
  <c r="R46" i="23"/>
  <c r="Q46" i="23"/>
  <c r="P46" i="23"/>
  <c r="O46" i="23"/>
  <c r="N46" i="23"/>
  <c r="M46" i="23"/>
  <c r="L46" i="23"/>
  <c r="K46" i="23"/>
  <c r="J46" i="23"/>
  <c r="I46" i="23"/>
  <c r="H46" i="23"/>
  <c r="G46" i="23"/>
  <c r="F46" i="23"/>
  <c r="E46" i="23"/>
  <c r="U45" i="23"/>
  <c r="T45" i="23"/>
  <c r="S45" i="23"/>
  <c r="R45" i="23"/>
  <c r="Q45" i="23"/>
  <c r="P45" i="23"/>
  <c r="O45" i="23"/>
  <c r="N45" i="23"/>
  <c r="M45" i="23"/>
  <c r="L45" i="23"/>
  <c r="K45" i="23"/>
  <c r="J45" i="23"/>
  <c r="I45" i="23"/>
  <c r="H45" i="23"/>
  <c r="G45" i="23"/>
  <c r="F45" i="23"/>
  <c r="E45" i="23"/>
  <c r="U44" i="23"/>
  <c r="T44" i="23"/>
  <c r="S44" i="23"/>
  <c r="R44" i="23"/>
  <c r="Q44" i="23"/>
  <c r="P44" i="23"/>
  <c r="O44" i="23"/>
  <c r="N44" i="23"/>
  <c r="M44" i="23"/>
  <c r="L44" i="23"/>
  <c r="K44" i="23"/>
  <c r="J44" i="23"/>
  <c r="I44" i="23"/>
  <c r="H44" i="23"/>
  <c r="G44" i="23"/>
  <c r="F44" i="23"/>
  <c r="E44" i="23"/>
  <c r="U43" i="23"/>
  <c r="T43" i="23"/>
  <c r="S43" i="23"/>
  <c r="R43" i="23"/>
  <c r="Q43" i="23"/>
  <c r="P43" i="23"/>
  <c r="O43" i="23"/>
  <c r="N43" i="23"/>
  <c r="M43" i="23"/>
  <c r="L43" i="23"/>
  <c r="K43" i="23"/>
  <c r="J43" i="23"/>
  <c r="I43" i="23"/>
  <c r="H43" i="23"/>
  <c r="G43" i="23"/>
  <c r="F43" i="23"/>
  <c r="E43" i="23"/>
  <c r="U42" i="23"/>
  <c r="T42" i="23"/>
  <c r="S42" i="23"/>
  <c r="R42" i="23"/>
  <c r="Q42" i="23"/>
  <c r="P42" i="23"/>
  <c r="O42" i="23"/>
  <c r="N42" i="23"/>
  <c r="M42" i="23"/>
  <c r="L42" i="23"/>
  <c r="K42" i="23"/>
  <c r="J42" i="23"/>
  <c r="I42" i="23"/>
  <c r="H42" i="23"/>
  <c r="G42" i="23"/>
  <c r="F42" i="23"/>
  <c r="E42" i="23"/>
  <c r="U41" i="23"/>
  <c r="T41" i="23"/>
  <c r="S41" i="23"/>
  <c r="R41" i="23"/>
  <c r="Q41" i="23"/>
  <c r="P41" i="23"/>
  <c r="O41" i="23"/>
  <c r="N41" i="23"/>
  <c r="M41" i="23"/>
  <c r="L41" i="23"/>
  <c r="K41" i="23"/>
  <c r="J41" i="23"/>
  <c r="I41" i="23"/>
  <c r="H41" i="23"/>
  <c r="G41" i="23"/>
  <c r="F41" i="23"/>
  <c r="E41" i="23"/>
  <c r="U40" i="23"/>
  <c r="T40" i="23"/>
  <c r="S40" i="23"/>
  <c r="R40" i="23"/>
  <c r="Q40" i="23"/>
  <c r="P40" i="23"/>
  <c r="O40" i="23"/>
  <c r="N40" i="23"/>
  <c r="M40" i="23"/>
  <c r="L40" i="23"/>
  <c r="K40" i="23"/>
  <c r="J40" i="23"/>
  <c r="I40" i="23"/>
  <c r="H40" i="23"/>
  <c r="G40" i="23"/>
  <c r="F40" i="23"/>
  <c r="E40" i="23"/>
  <c r="U39" i="23"/>
  <c r="T39" i="23"/>
  <c r="S39" i="23"/>
  <c r="R39" i="23"/>
  <c r="Q39" i="23"/>
  <c r="P39" i="23"/>
  <c r="O39" i="23"/>
  <c r="N39" i="23"/>
  <c r="M39" i="23"/>
  <c r="L39" i="23"/>
  <c r="K39" i="23"/>
  <c r="J39" i="23"/>
  <c r="I39" i="23"/>
  <c r="H39" i="23"/>
  <c r="G39" i="23"/>
  <c r="F39" i="23"/>
  <c r="E39" i="23"/>
  <c r="U38" i="23"/>
  <c r="T38" i="23"/>
  <c r="S38" i="23"/>
  <c r="R38" i="23"/>
  <c r="Q38" i="23"/>
  <c r="P38" i="23"/>
  <c r="O38" i="23"/>
  <c r="N38" i="23"/>
  <c r="M38" i="23"/>
  <c r="L38" i="23"/>
  <c r="K38" i="23"/>
  <c r="J38" i="23"/>
  <c r="I38" i="23"/>
  <c r="H38" i="23"/>
  <c r="G38" i="23"/>
  <c r="F38" i="23"/>
  <c r="E38" i="23"/>
  <c r="U37" i="23"/>
  <c r="T37" i="23"/>
  <c r="S37" i="23"/>
  <c r="R37" i="23"/>
  <c r="Q37" i="23"/>
  <c r="P37" i="23"/>
  <c r="O37" i="23"/>
  <c r="N37" i="23"/>
  <c r="M37" i="23"/>
  <c r="L37" i="23"/>
  <c r="K37" i="23"/>
  <c r="J37" i="23"/>
  <c r="I37" i="23"/>
  <c r="H37" i="23"/>
  <c r="G37" i="23"/>
  <c r="F37" i="23"/>
  <c r="E37" i="23"/>
  <c r="U36" i="23"/>
  <c r="T36" i="23"/>
  <c r="S36" i="23"/>
  <c r="R36" i="23"/>
  <c r="Q36" i="23"/>
  <c r="P36" i="23"/>
  <c r="O36" i="23"/>
  <c r="N36" i="23"/>
  <c r="M36" i="23"/>
  <c r="L36" i="23"/>
  <c r="K36" i="23"/>
  <c r="J36" i="23"/>
  <c r="I36" i="23"/>
  <c r="H36" i="23"/>
  <c r="G36" i="23"/>
  <c r="F36" i="23"/>
  <c r="E36" i="23"/>
  <c r="U35" i="23"/>
  <c r="T35" i="23"/>
  <c r="S35" i="23"/>
  <c r="R35" i="23"/>
  <c r="Q35" i="23"/>
  <c r="P35" i="23"/>
  <c r="O35" i="23"/>
  <c r="N35" i="23"/>
  <c r="M35" i="23"/>
  <c r="L35" i="23"/>
  <c r="K35" i="23"/>
  <c r="J35" i="23"/>
  <c r="I35" i="23"/>
  <c r="H35" i="23"/>
  <c r="G35" i="23"/>
  <c r="F35" i="23"/>
  <c r="E35" i="23"/>
  <c r="U34" i="23"/>
  <c r="T34" i="23"/>
  <c r="S34" i="23"/>
  <c r="R34" i="23"/>
  <c r="Q34" i="23"/>
  <c r="P34" i="23"/>
  <c r="O34" i="23"/>
  <c r="N34" i="23"/>
  <c r="M34" i="23"/>
  <c r="L34" i="23"/>
  <c r="K34" i="23"/>
  <c r="J34" i="23"/>
  <c r="I34" i="23"/>
  <c r="H34" i="23"/>
  <c r="G34" i="23"/>
  <c r="F34" i="23"/>
  <c r="E34" i="23"/>
  <c r="U33" i="23"/>
  <c r="T33" i="23"/>
  <c r="S33" i="23"/>
  <c r="R33" i="23"/>
  <c r="Q33" i="23"/>
  <c r="P33" i="23"/>
  <c r="O33" i="23"/>
  <c r="N33" i="23"/>
  <c r="M33" i="23"/>
  <c r="L33" i="23"/>
  <c r="K33" i="23"/>
  <c r="J33" i="23"/>
  <c r="I33" i="23"/>
  <c r="H33" i="23"/>
  <c r="G33" i="23"/>
  <c r="F33" i="23"/>
  <c r="E33" i="23"/>
  <c r="U32" i="23"/>
  <c r="T32" i="23"/>
  <c r="S32" i="23"/>
  <c r="R32" i="23"/>
  <c r="Q32" i="23"/>
  <c r="P32" i="23"/>
  <c r="O32" i="23"/>
  <c r="N32" i="23"/>
  <c r="M32" i="23"/>
  <c r="L32" i="23"/>
  <c r="K32" i="23"/>
  <c r="J32" i="23"/>
  <c r="I32" i="23"/>
  <c r="H32" i="23"/>
  <c r="G32" i="23"/>
  <c r="F32" i="23"/>
  <c r="E32" i="23"/>
  <c r="U31" i="23"/>
  <c r="T31" i="23"/>
  <c r="S31" i="23"/>
  <c r="R31" i="23"/>
  <c r="Q31" i="23"/>
  <c r="P31" i="23"/>
  <c r="O31" i="23"/>
  <c r="N31" i="23"/>
  <c r="M31" i="23"/>
  <c r="L31" i="23"/>
  <c r="K31" i="23"/>
  <c r="J31" i="23"/>
  <c r="I31" i="23"/>
  <c r="H31" i="23"/>
  <c r="G31" i="23"/>
  <c r="F31" i="23"/>
  <c r="E31" i="23"/>
  <c r="U30" i="23"/>
  <c r="T30" i="23"/>
  <c r="S30" i="23"/>
  <c r="R30" i="23"/>
  <c r="Q30" i="23"/>
  <c r="P30" i="23"/>
  <c r="O30" i="23"/>
  <c r="N30" i="23"/>
  <c r="M30" i="23"/>
  <c r="L30" i="23"/>
  <c r="K30" i="23"/>
  <c r="J30" i="23"/>
  <c r="I30" i="23"/>
  <c r="H30" i="23"/>
  <c r="G30" i="23"/>
  <c r="F30" i="23"/>
  <c r="E30" i="23"/>
  <c r="U29" i="23"/>
  <c r="T29" i="23"/>
  <c r="S29" i="23"/>
  <c r="R29" i="23"/>
  <c r="Q29" i="23"/>
  <c r="P29" i="23"/>
  <c r="O29" i="23"/>
  <c r="N29" i="23"/>
  <c r="M29" i="23"/>
  <c r="L29" i="23"/>
  <c r="K29" i="23"/>
  <c r="J29" i="23"/>
  <c r="I29" i="23"/>
  <c r="H29" i="23"/>
  <c r="G29" i="23"/>
  <c r="F29" i="23"/>
  <c r="E29" i="23"/>
  <c r="U28" i="23"/>
  <c r="T28" i="23"/>
  <c r="S28" i="23"/>
  <c r="R28" i="23"/>
  <c r="Q28" i="23"/>
  <c r="P28" i="23"/>
  <c r="O28" i="23"/>
  <c r="N28" i="23"/>
  <c r="M28" i="23"/>
  <c r="L28" i="23"/>
  <c r="K28" i="23"/>
  <c r="J28" i="23"/>
  <c r="I28" i="23"/>
  <c r="H28" i="23"/>
  <c r="G28" i="23"/>
  <c r="F28" i="23"/>
  <c r="E28" i="23"/>
  <c r="U27" i="23"/>
  <c r="T27" i="23"/>
  <c r="S27" i="23"/>
  <c r="R27" i="23"/>
  <c r="Q27" i="23"/>
  <c r="P27" i="23"/>
  <c r="O27" i="23"/>
  <c r="N27" i="23"/>
  <c r="M27" i="23"/>
  <c r="L27" i="23"/>
  <c r="K27" i="23"/>
  <c r="J27" i="23"/>
  <c r="I27" i="23"/>
  <c r="H27" i="23"/>
  <c r="G27" i="23"/>
  <c r="F27" i="23"/>
  <c r="E27" i="23"/>
  <c r="U26" i="23"/>
  <c r="T26" i="23"/>
  <c r="S26" i="23"/>
  <c r="R26" i="23"/>
  <c r="Q26" i="23"/>
  <c r="P26" i="23"/>
  <c r="O26" i="23"/>
  <c r="N26" i="23"/>
  <c r="M26" i="23"/>
  <c r="L26" i="23"/>
  <c r="K26" i="23"/>
  <c r="J26" i="23"/>
  <c r="I26" i="23"/>
  <c r="H26" i="23"/>
  <c r="G26" i="23"/>
  <c r="F26" i="23"/>
  <c r="E26" i="23"/>
  <c r="F207" i="20"/>
  <c r="F201" i="20"/>
  <c r="F198" i="20"/>
  <c r="F195" i="20"/>
  <c r="F192" i="20"/>
  <c r="F189" i="20"/>
  <c r="F186" i="20"/>
  <c r="F183" i="20"/>
  <c r="F177" i="20"/>
  <c r="F174" i="20"/>
  <c r="F170" i="20"/>
  <c r="F164" i="20"/>
  <c r="F161" i="20"/>
  <c r="F155" i="20"/>
  <c r="F146" i="20"/>
  <c r="F137" i="20"/>
  <c r="F131" i="20"/>
  <c r="F143" i="20"/>
  <c r="F125" i="20"/>
  <c r="F122" i="20"/>
  <c r="F118" i="20"/>
  <c r="F115" i="20"/>
  <c r="F112" i="20"/>
  <c r="F109" i="20"/>
  <c r="F106" i="20"/>
  <c r="F103" i="20"/>
  <c r="F99" i="20"/>
  <c r="F95" i="20"/>
  <c r="F87" i="20"/>
  <c r="F81" i="20"/>
  <c r="F77" i="20"/>
  <c r="E26" i="20"/>
  <c r="E22" i="20"/>
  <c r="E18" i="20"/>
  <c r="E14" i="20"/>
  <c r="F213" i="20" l="1"/>
  <c r="F152" i="20"/>
  <c r="F128" i="20"/>
  <c r="F93" i="20"/>
  <c r="E143" i="20"/>
  <c r="G143" i="20" s="1"/>
  <c r="K21" i="24" s="1"/>
  <c r="E125" i="20"/>
  <c r="G125" i="20" s="1"/>
  <c r="K16" i="24" s="1"/>
  <c r="E122" i="20"/>
  <c r="G122" i="20" s="1"/>
  <c r="K15" i="24" s="1"/>
  <c r="E118" i="20"/>
  <c r="G118" i="20" s="1"/>
  <c r="K14" i="24" s="1"/>
  <c r="E115" i="20"/>
  <c r="G115" i="20" s="1"/>
  <c r="K13" i="24" s="1"/>
  <c r="E131" i="20"/>
  <c r="G131" i="20" s="1"/>
  <c r="K19" i="24" s="1"/>
  <c r="E137" i="20"/>
  <c r="G137" i="20" s="1"/>
  <c r="K20" i="24" s="1"/>
  <c r="E112" i="20"/>
  <c r="G112" i="20" s="1"/>
  <c r="K12" i="24" s="1"/>
  <c r="E109" i="20"/>
  <c r="G109" i="20" s="1"/>
  <c r="K11" i="24" s="1"/>
  <c r="E106" i="20"/>
  <c r="G106" i="20" s="1"/>
  <c r="K10" i="24" s="1"/>
  <c r="E103" i="20"/>
  <c r="G103" i="20" s="1"/>
  <c r="K9" i="24" s="1"/>
  <c r="E99" i="20"/>
  <c r="G99" i="20" s="1"/>
  <c r="K8" i="24" s="1"/>
  <c r="E95" i="20"/>
  <c r="G95" i="20" s="1"/>
  <c r="K7" i="24" s="1"/>
  <c r="E87" i="20"/>
  <c r="G87" i="20" s="1"/>
  <c r="D24" i="24" s="1"/>
  <c r="E207" i="20"/>
  <c r="G207" i="20" s="1"/>
  <c r="R20" i="24" s="1"/>
  <c r="S20" i="24" s="1"/>
  <c r="E201" i="20"/>
  <c r="G201" i="20" s="1"/>
  <c r="R19" i="24" s="1"/>
  <c r="E198" i="20"/>
  <c r="G198" i="20" s="1"/>
  <c r="E195" i="20"/>
  <c r="G195" i="20" s="1"/>
  <c r="E192" i="20"/>
  <c r="G192" i="20" s="1"/>
  <c r="E189" i="20"/>
  <c r="G189" i="20" s="1"/>
  <c r="E186" i="20"/>
  <c r="G186" i="20" s="1"/>
  <c r="E183" i="20"/>
  <c r="G183" i="20" s="1"/>
  <c r="R13" i="24" s="1"/>
  <c r="E177" i="20"/>
  <c r="G177" i="20" s="1"/>
  <c r="R12" i="24" s="1"/>
  <c r="E174" i="20"/>
  <c r="G174" i="20" s="1"/>
  <c r="R11" i="24" s="1"/>
  <c r="E170" i="20"/>
  <c r="G170" i="20" s="1"/>
  <c r="R10" i="24" s="1"/>
  <c r="E164" i="20"/>
  <c r="G164" i="20" s="1"/>
  <c r="R9" i="24" s="1"/>
  <c r="E161" i="20"/>
  <c r="G161" i="20" s="1"/>
  <c r="R8" i="24" s="1"/>
  <c r="E155" i="20"/>
  <c r="G155" i="20" s="1"/>
  <c r="R7" i="24" s="1"/>
  <c r="E146" i="20"/>
  <c r="G146" i="20" s="1"/>
  <c r="E57" i="20"/>
  <c r="E77" i="20"/>
  <c r="G77" i="20" s="1"/>
  <c r="D22" i="24" s="1"/>
  <c r="E81" i="20"/>
  <c r="G81" i="20" s="1"/>
  <c r="D23" i="24" s="1"/>
  <c r="E51" i="20"/>
  <c r="E41" i="20"/>
  <c r="E38" i="20"/>
  <c r="C14" i="21"/>
  <c r="C12" i="21"/>
  <c r="C11" i="21"/>
  <c r="C10" i="21"/>
  <c r="C8" i="21"/>
  <c r="C6" i="21"/>
  <c r="J13" i="24"/>
  <c r="C22" i="24"/>
  <c r="G5" i="22"/>
  <c r="G12" i="22"/>
  <c r="G37" i="22"/>
  <c r="G50" i="22"/>
  <c r="E54" i="22"/>
  <c r="F54" i="22"/>
  <c r="Q19" i="24"/>
  <c r="Q17" i="24"/>
  <c r="Q12" i="24"/>
  <c r="Q9" i="24"/>
  <c r="Q7" i="24"/>
  <c r="Q18" i="24"/>
  <c r="Q16" i="24"/>
  <c r="Q10" i="24"/>
  <c r="Q8" i="24"/>
  <c r="Q14" i="24"/>
  <c r="C24" i="24"/>
  <c r="Q11" i="24"/>
  <c r="C23" i="24"/>
  <c r="Q15" i="24"/>
  <c r="Q13" i="24"/>
  <c r="J22" i="24"/>
  <c r="J14" i="24"/>
  <c r="J12" i="24"/>
  <c r="J10" i="24"/>
  <c r="J16" i="24"/>
  <c r="J15" i="24"/>
  <c r="J11" i="24"/>
  <c r="J9" i="24"/>
  <c r="J7" i="24"/>
  <c r="G54" i="22" l="1"/>
  <c r="F63" i="20"/>
  <c r="G63" i="20"/>
  <c r="F29" i="20"/>
  <c r="G29" i="20"/>
  <c r="R14" i="24"/>
  <c r="S14" i="24" s="1"/>
  <c r="H186" i="20"/>
  <c r="I186" i="20" s="1"/>
  <c r="R16" i="24"/>
  <c r="H192" i="20"/>
  <c r="I192" i="20" s="1"/>
  <c r="R18" i="24"/>
  <c r="S18" i="24" s="1"/>
  <c r="H198" i="20"/>
  <c r="I198" i="20" s="1"/>
  <c r="L20" i="24"/>
  <c r="H131" i="20"/>
  <c r="K22" i="24"/>
  <c r="L22" i="24" s="1"/>
  <c r="H146" i="20"/>
  <c r="I146" i="20" s="1"/>
  <c r="R15" i="24"/>
  <c r="S15" i="24" s="1"/>
  <c r="H189" i="20"/>
  <c r="I189" i="20" s="1"/>
  <c r="R17" i="24"/>
  <c r="S17" i="24" s="1"/>
  <c r="H195" i="20"/>
  <c r="I195" i="20" s="1"/>
  <c r="L21" i="24"/>
  <c r="H137" i="20"/>
  <c r="F10" i="20"/>
  <c r="F14" i="20"/>
  <c r="G14" i="20"/>
  <c r="D8" i="24" s="1"/>
  <c r="F18" i="20"/>
  <c r="G18" i="20"/>
  <c r="D9" i="24" s="1"/>
  <c r="F22" i="20"/>
  <c r="G22" i="20"/>
  <c r="D10" i="24" s="1"/>
  <c r="G10" i="20"/>
  <c r="H10" i="20" s="1"/>
  <c r="F7" i="24" s="1"/>
  <c r="C35" i="20"/>
  <c r="G41" i="20"/>
  <c r="F45" i="20"/>
  <c r="G51" i="20"/>
  <c r="J8" i="24"/>
  <c r="L8" i="24" s="1"/>
  <c r="C7" i="24"/>
  <c r="C213" i="20"/>
  <c r="C152" i="20"/>
  <c r="C93" i="20"/>
  <c r="E23" i="24"/>
  <c r="E22" i="24"/>
  <c r="S7" i="24"/>
  <c r="S8" i="24"/>
  <c r="S9" i="24"/>
  <c r="S10" i="24"/>
  <c r="S11" i="24"/>
  <c r="S12" i="24"/>
  <c r="S13" i="24"/>
  <c r="S16" i="24"/>
  <c r="S19" i="24"/>
  <c r="E24" i="24"/>
  <c r="L7" i="24"/>
  <c r="L9" i="24"/>
  <c r="L10" i="24"/>
  <c r="L11" i="24"/>
  <c r="L12" i="24"/>
  <c r="L13" i="24"/>
  <c r="L14" i="24"/>
  <c r="L15" i="24"/>
  <c r="L16" i="24"/>
  <c r="L19" i="24"/>
  <c r="C8" i="24"/>
  <c r="C9" i="24"/>
  <c r="C10" i="24"/>
  <c r="H81" i="20"/>
  <c r="H77" i="20"/>
  <c r="H155" i="20"/>
  <c r="H161" i="20"/>
  <c r="H164" i="20"/>
  <c r="H170" i="20"/>
  <c r="H174" i="20"/>
  <c r="H177" i="20"/>
  <c r="H183" i="20"/>
  <c r="H201" i="20"/>
  <c r="T20" i="24" s="1"/>
  <c r="H207" i="20"/>
  <c r="H87" i="20"/>
  <c r="H95" i="20"/>
  <c r="H99" i="20"/>
  <c r="H103" i="20"/>
  <c r="H106" i="20"/>
  <c r="H109" i="20"/>
  <c r="H112" i="20"/>
  <c r="H115" i="20"/>
  <c r="H118" i="20"/>
  <c r="I118" i="20" s="1"/>
  <c r="H122" i="20"/>
  <c r="I122" i="20" s="1"/>
  <c r="H125" i="20"/>
  <c r="I125" i="20" s="1"/>
  <c r="H143" i="20"/>
  <c r="C41" i="23" s="1"/>
  <c r="G93" i="20"/>
  <c r="E10" i="21" s="1"/>
  <c r="G128" i="20"/>
  <c r="E11" i="21" s="1"/>
  <c r="G152" i="20"/>
  <c r="K18" i="24" s="1"/>
  <c r="G213" i="20"/>
  <c r="R6" i="24" s="1"/>
  <c r="I137" i="20" l="1"/>
  <c r="C40" i="23"/>
  <c r="D40" i="23" s="1"/>
  <c r="W40" i="23" s="1"/>
  <c r="I131" i="20"/>
  <c r="C39" i="23"/>
  <c r="D39" i="23" s="1"/>
  <c r="H29" i="20"/>
  <c r="D12" i="24"/>
  <c r="E12" i="24" s="1"/>
  <c r="H63" i="20"/>
  <c r="D19" i="24"/>
  <c r="E19" i="24" s="1"/>
  <c r="C214" i="20"/>
  <c r="E9" i="24"/>
  <c r="H14" i="20"/>
  <c r="F8" i="24" s="1"/>
  <c r="E10" i="24"/>
  <c r="D7" i="24"/>
  <c r="E7" i="24" s="1"/>
  <c r="H22" i="20"/>
  <c r="F10" i="24" s="1"/>
  <c r="E8" i="24"/>
  <c r="C11" i="24"/>
  <c r="D15" i="24"/>
  <c r="H41" i="20"/>
  <c r="F15" i="24" s="1"/>
  <c r="H18" i="20"/>
  <c r="C11" i="23" s="1"/>
  <c r="D17" i="24"/>
  <c r="H51" i="20"/>
  <c r="F17" i="24" s="1"/>
  <c r="C15" i="24"/>
  <c r="F41" i="20"/>
  <c r="C17" i="24"/>
  <c r="F51" i="20"/>
  <c r="C18" i="24"/>
  <c r="F57" i="20"/>
  <c r="F26" i="20"/>
  <c r="F35" i="20" s="1"/>
  <c r="G26" i="20"/>
  <c r="G35" i="20" s="1"/>
  <c r="H35" i="20" s="1"/>
  <c r="C8" i="23" s="1"/>
  <c r="G57" i="20"/>
  <c r="C16" i="24"/>
  <c r="G45" i="20"/>
  <c r="C21" i="24"/>
  <c r="D10" i="21"/>
  <c r="F10" i="21" s="1"/>
  <c r="C6" i="24"/>
  <c r="D6" i="21"/>
  <c r="J6" i="24"/>
  <c r="D11" i="21"/>
  <c r="F11" i="21" s="1"/>
  <c r="C10" i="23"/>
  <c r="J18" i="24"/>
  <c r="L18" i="24" s="1"/>
  <c r="D12" i="21"/>
  <c r="Q6" i="24"/>
  <c r="S6" i="24" s="1"/>
  <c r="D14" i="21"/>
  <c r="H128" i="20"/>
  <c r="I128" i="20" s="1"/>
  <c r="K6" i="24"/>
  <c r="H93" i="20"/>
  <c r="D21" i="24"/>
  <c r="I143" i="20"/>
  <c r="D41" i="23" s="1"/>
  <c r="W41" i="23" s="1"/>
  <c r="M19" i="24"/>
  <c r="W39" i="23"/>
  <c r="M16" i="24"/>
  <c r="C37" i="23"/>
  <c r="D37" i="23" s="1"/>
  <c r="W37" i="23" s="1"/>
  <c r="M15" i="24"/>
  <c r="C36" i="23"/>
  <c r="D36" i="23" s="1"/>
  <c r="W36" i="23" s="1"/>
  <c r="M14" i="24"/>
  <c r="C35" i="23"/>
  <c r="D35" i="23" s="1"/>
  <c r="W35" i="23" s="1"/>
  <c r="I115" i="20"/>
  <c r="M13" i="24"/>
  <c r="C34" i="23"/>
  <c r="D34" i="23" s="1"/>
  <c r="W34" i="23" s="1"/>
  <c r="M20" i="24"/>
  <c r="M21" i="24"/>
  <c r="I112" i="20"/>
  <c r="M12" i="24"/>
  <c r="C33" i="23"/>
  <c r="D33" i="23" s="1"/>
  <c r="W33" i="23" s="1"/>
  <c r="I109" i="20"/>
  <c r="M11" i="24"/>
  <c r="C32" i="23"/>
  <c r="D32" i="23" s="1"/>
  <c r="W32" i="23" s="1"/>
  <c r="I106" i="20"/>
  <c r="M10" i="24"/>
  <c r="C31" i="23"/>
  <c r="D31" i="23" s="1"/>
  <c r="W31" i="23" s="1"/>
  <c r="I103" i="20"/>
  <c r="M9" i="24"/>
  <c r="C30" i="23"/>
  <c r="D30" i="23" s="1"/>
  <c r="W30" i="23" s="1"/>
  <c r="I99" i="20"/>
  <c r="M8" i="24"/>
  <c r="C29" i="23"/>
  <c r="D29" i="23" s="1"/>
  <c r="W29" i="23" s="1"/>
  <c r="I95" i="20"/>
  <c r="M7" i="24"/>
  <c r="C28" i="23"/>
  <c r="D28" i="23" s="1"/>
  <c r="W28" i="23" s="1"/>
  <c r="I87" i="20"/>
  <c r="F24" i="24"/>
  <c r="C26" i="23"/>
  <c r="D26" i="23" s="1"/>
  <c r="W26" i="23" s="1"/>
  <c r="I207" i="20"/>
  <c r="C57" i="23"/>
  <c r="D57" i="23" s="1"/>
  <c r="W57" i="23" s="1"/>
  <c r="I201" i="20"/>
  <c r="T19" i="24"/>
  <c r="C56" i="23"/>
  <c r="D56" i="23" s="1"/>
  <c r="W56" i="23" s="1"/>
  <c r="T18" i="24"/>
  <c r="C55" i="23"/>
  <c r="D55" i="23" s="1"/>
  <c r="W55" i="23" s="1"/>
  <c r="T17" i="24"/>
  <c r="C54" i="23"/>
  <c r="D54" i="23" s="1"/>
  <c r="W54" i="23" s="1"/>
  <c r="T16" i="24"/>
  <c r="C53" i="23"/>
  <c r="D53" i="23" s="1"/>
  <c r="W53" i="23" s="1"/>
  <c r="T15" i="24"/>
  <c r="C52" i="23"/>
  <c r="D52" i="23" s="1"/>
  <c r="W52" i="23" s="1"/>
  <c r="T14" i="24"/>
  <c r="C51" i="23"/>
  <c r="D51" i="23" s="1"/>
  <c r="W51" i="23" s="1"/>
  <c r="I183" i="20"/>
  <c r="T13" i="24"/>
  <c r="C50" i="23"/>
  <c r="D50" i="23" s="1"/>
  <c r="W50" i="23" s="1"/>
  <c r="I177" i="20"/>
  <c r="T12" i="24"/>
  <c r="C49" i="23"/>
  <c r="D49" i="23" s="1"/>
  <c r="W49" i="23" s="1"/>
  <c r="I174" i="20"/>
  <c r="T11" i="24"/>
  <c r="C48" i="23"/>
  <c r="D48" i="23" s="1"/>
  <c r="W48" i="23" s="1"/>
  <c r="I170" i="20"/>
  <c r="T10" i="24"/>
  <c r="C47" i="23"/>
  <c r="D47" i="23" s="1"/>
  <c r="W47" i="23" s="1"/>
  <c r="I164" i="20"/>
  <c r="T9" i="24"/>
  <c r="C46" i="23"/>
  <c r="D46" i="23" s="1"/>
  <c r="W46" i="23" s="1"/>
  <c r="I161" i="20"/>
  <c r="T8" i="24"/>
  <c r="C45" i="23"/>
  <c r="D45" i="23" s="1"/>
  <c r="W45" i="23" s="1"/>
  <c r="I155" i="20"/>
  <c r="T7" i="24"/>
  <c r="C44" i="23"/>
  <c r="D44" i="23" s="1"/>
  <c r="W44" i="23" s="1"/>
  <c r="M22" i="24"/>
  <c r="C42" i="23"/>
  <c r="D42" i="23" s="1"/>
  <c r="W42" i="23" s="1"/>
  <c r="I77" i="20"/>
  <c r="F22" i="24"/>
  <c r="C24" i="23"/>
  <c r="D24" i="23" s="1"/>
  <c r="W24" i="23" s="1"/>
  <c r="I81" i="20"/>
  <c r="F23" i="24"/>
  <c r="C25" i="23"/>
  <c r="I41" i="20"/>
  <c r="I10" i="20"/>
  <c r="C9" i="23"/>
  <c r="E14" i="21"/>
  <c r="H213" i="20"/>
  <c r="E12" i="21"/>
  <c r="H152" i="20"/>
  <c r="C17" i="23" l="1"/>
  <c r="I63" i="20"/>
  <c r="C21" i="23"/>
  <c r="D21" i="23" s="1"/>
  <c r="W21" i="23" s="1"/>
  <c r="I29" i="20"/>
  <c r="F12" i="24"/>
  <c r="C14" i="23"/>
  <c r="D14" i="23" s="1"/>
  <c r="W14" i="23" s="1"/>
  <c r="F12" i="21"/>
  <c r="F14" i="21"/>
  <c r="I22" i="20"/>
  <c r="I51" i="20"/>
  <c r="I14" i="20"/>
  <c r="D10" i="23" s="1"/>
  <c r="W10" i="23" s="1"/>
  <c r="D25" i="23"/>
  <c r="W25" i="23" s="1"/>
  <c r="C19" i="23"/>
  <c r="C12" i="23"/>
  <c r="E21" i="24"/>
  <c r="L6" i="24"/>
  <c r="E15" i="24"/>
  <c r="F9" i="24"/>
  <c r="I18" i="20"/>
  <c r="D11" i="23" s="1"/>
  <c r="W11" i="23" s="1"/>
  <c r="F38" i="20"/>
  <c r="G38" i="20"/>
  <c r="H38" i="20" s="1"/>
  <c r="D18" i="24"/>
  <c r="E18" i="24" s="1"/>
  <c r="H57" i="20"/>
  <c r="D11" i="24"/>
  <c r="E11" i="24" s="1"/>
  <c r="H26" i="20"/>
  <c r="E17" i="24"/>
  <c r="D9" i="23"/>
  <c r="W9" i="23" s="1"/>
  <c r="D17" i="23"/>
  <c r="W17" i="23" s="1"/>
  <c r="D16" i="24"/>
  <c r="E16" i="24" s="1"/>
  <c r="H45" i="20"/>
  <c r="C14" i="24"/>
  <c r="I152" i="20"/>
  <c r="M18" i="24"/>
  <c r="C38" i="23"/>
  <c r="I213" i="20"/>
  <c r="T6" i="24"/>
  <c r="C43" i="23"/>
  <c r="I93" i="20"/>
  <c r="F21" i="24"/>
  <c r="C23" i="23"/>
  <c r="M6" i="24"/>
  <c r="C27" i="23"/>
  <c r="D27" i="23" s="1"/>
  <c r="W27" i="23" s="1"/>
  <c r="F20" i="24" l="1"/>
  <c r="F19" i="24"/>
  <c r="D38" i="23"/>
  <c r="W38" i="23" s="1"/>
  <c r="D12" i="23"/>
  <c r="W12" i="23" s="1"/>
  <c r="D19" i="23"/>
  <c r="W19" i="23" s="1"/>
  <c r="D43" i="23"/>
  <c r="W43" i="23" s="1"/>
  <c r="D23" i="23"/>
  <c r="W23" i="23" s="1"/>
  <c r="D14" i="24"/>
  <c r="E14" i="24" s="1"/>
  <c r="G75" i="20"/>
  <c r="G214" i="20" s="1"/>
  <c r="R21" i="24" s="1"/>
  <c r="F75" i="20"/>
  <c r="F214" i="20" s="1"/>
  <c r="F11" i="24"/>
  <c r="C13" i="23"/>
  <c r="I26" i="20"/>
  <c r="F18" i="24"/>
  <c r="C20" i="23"/>
  <c r="I57" i="20"/>
  <c r="D6" i="24"/>
  <c r="E6" i="24" s="1"/>
  <c r="E6" i="21"/>
  <c r="F6" i="21" s="1"/>
  <c r="F16" i="24"/>
  <c r="C18" i="23"/>
  <c r="I45" i="20"/>
  <c r="C13" i="24"/>
  <c r="D8" i="21"/>
  <c r="Q21" i="24"/>
  <c r="F14" i="24"/>
  <c r="I38" i="20"/>
  <c r="C16" i="23"/>
  <c r="D18" i="23" l="1"/>
  <c r="W18" i="23" s="1"/>
  <c r="D20" i="23"/>
  <c r="W20" i="23" s="1"/>
  <c r="D13" i="23"/>
  <c r="W13" i="23" s="1"/>
  <c r="H75" i="20"/>
  <c r="F13" i="24" s="1"/>
  <c r="D13" i="24"/>
  <c r="E13" i="24" s="1"/>
  <c r="E8" i="21"/>
  <c r="E16" i="21" s="1"/>
  <c r="F6" i="24"/>
  <c r="I35" i="20"/>
  <c r="D16" i="23"/>
  <c r="W16" i="23" s="1"/>
  <c r="S21" i="24"/>
  <c r="D16" i="21"/>
  <c r="I75" i="20" l="1"/>
  <c r="C15" i="23"/>
  <c r="D8" i="23"/>
  <c r="W8" i="23" s="1"/>
  <c r="F8" i="21"/>
  <c r="F16" i="21"/>
  <c r="D15" i="23" l="1"/>
  <c r="W15" i="23" s="1"/>
</calcChain>
</file>

<file path=xl/sharedStrings.xml><?xml version="1.0" encoding="utf-8"?>
<sst xmlns="http://schemas.openxmlformats.org/spreadsheetml/2006/main" count="445" uniqueCount="340">
  <si>
    <t xml:space="preserve">a. sangat jelas (&gt; 4 tahap);                    b. jelas (4 tahap);       </t>
  </si>
  <si>
    <t xml:space="preserve">e. tidak jelas (&lt; 2 tahap).  </t>
  </si>
  <si>
    <t xml:space="preserve">e. tidak ada. </t>
  </si>
  <si>
    <t>VISI, MISI, TUJUAN, DAN SASARAN, SERTA STRATEGI PENCAPAIAN</t>
  </si>
  <si>
    <t>MAKS</t>
  </si>
  <si>
    <t>No</t>
  </si>
  <si>
    <t>TOTAL</t>
  </si>
  <si>
    <t>ASPEK PENILAIAN</t>
  </si>
  <si>
    <t>AI</t>
  </si>
  <si>
    <t xml:space="preserve">Butir Penilaian </t>
  </si>
  <si>
    <t>Prosentase</t>
  </si>
  <si>
    <t>Visi &amp; Misi</t>
  </si>
  <si>
    <t>Visi, Misi, Tujuan, dan Sasaran UPT</t>
  </si>
  <si>
    <t>Strategi pencapaian sasaran dengan rentang waktu yang jelas, dan didukung oleh dokumen (Master Plan, Renop/tahunan, Renstra/5 tahunan, RPJP/15-25 tahun-an).</t>
  </si>
  <si>
    <t>Sosialisasi visi-misi.  Sosialisasi yang efektif tercermin dari tingkat pemahaman seluruh pengguna dan pengakses UPT</t>
  </si>
  <si>
    <t>Tata Pamong &amp; Kepemimpinan</t>
  </si>
  <si>
    <t>Tata Pamong untuk menjamin terwujudnya Visi, terlaksananya Misi, tercapainya tujuan dengan sistem yang : kredibel, transparan, akuntabel, bertanggung jawab dan adil.</t>
  </si>
  <si>
    <t>Sistem pengelolaan fungsional dan operasional UPT, yang mencakup : planning, organizing, staffing, leading, dan controling yang efektif.</t>
  </si>
  <si>
    <t>Karakteristik kepemimpinan yang efektif (kepemimpinan operasional, kepemimpinan organisasi, kepemimpinan publik).</t>
  </si>
  <si>
    <t>SDM</t>
  </si>
  <si>
    <t xml:space="preserve">Pedoman tertulis tentang sistem seleksi, perekrutan, penempatan, pengembangan, retensi, dan pemberhentian pengelola UPT dan tenaga administrasi UPT. </t>
  </si>
  <si>
    <t xml:space="preserve">Jumlah dan kualifikasi SDM pengelola dan Tenaga administrasi UPT </t>
  </si>
  <si>
    <t>Upaya UPT meningkatkan kualifikasi SDM-nya</t>
  </si>
  <si>
    <t xml:space="preserve"> Prasarana, Sarana dan Pendanaan</t>
  </si>
  <si>
    <t>Ketersediaan dan Jenis Prasarana, sarana, dan dana yang memungkinkan tercapainya layanan UPT yang optimal.</t>
  </si>
  <si>
    <t>Luas-an ruang kerja pengelola UPT (Pimpinan dan Adm).</t>
  </si>
  <si>
    <t>Kelengkapan dan Kualitas Prasarana Kantor dan layanan</t>
  </si>
  <si>
    <t>Prasarana lain penunjang operasional UPT (Komputer, sambungan internet dll)</t>
  </si>
  <si>
    <t>Prasarana (kantor, ruang kerja, ruang rapat, studio, ruang layanan umum/ruang training/conference/ruang multimedia/TV kampus) yang dipergunakan UPT dalam proses pelayanannya.</t>
  </si>
  <si>
    <t>Bahan Pustaka Pendukung Pengelolaan dan Manajemen UPT sebagai pedoman pengelolaan, layanan, pengembangan, dan evaluasi</t>
  </si>
  <si>
    <t xml:space="preserve">Mekanisme Rencana Kerja Anggaran Kegiatan UPT </t>
  </si>
  <si>
    <t>Realisasi dan Implemantasi RKA-KL UPT</t>
  </si>
  <si>
    <t>Upaya Income Generating UPT</t>
  </si>
  <si>
    <t>Sistem Penjaminan Mutu &amp; Manaj SI</t>
  </si>
  <si>
    <t>Kelengkapan Dokumen (Manual Mutu, SOP/POB, Instruksi Kerja, Borang, Dok Evaluasi Diri, Laporan Tahunan) dan Pelaksanaan penjaminan mutu pada UPT</t>
  </si>
  <si>
    <t>Sistem Informasi untuk layanan UPT</t>
  </si>
  <si>
    <t xml:space="preserve">Pedoman tertulis tentang sistem monitoring dan evaluasi, serta rekam jejak kinerja pengelola UPT dan tenaga administrasi/fungsional UPT. </t>
  </si>
  <si>
    <t xml:space="preserve">Upaya perbaikan sistem layanan yang telah dilakukan selama tiga tahun terakhir. </t>
  </si>
  <si>
    <t>Penjaringan umpan balik  dan tindak lanjutnya atas pelayanan / kinerja UPT.</t>
  </si>
  <si>
    <t>Aksesibilitas data yang dimiliki UPT.</t>
  </si>
  <si>
    <t>Tupoksi (mohon diusulkan oleh masing-masing UPT)</t>
  </si>
  <si>
    <t xml:space="preserve">(Sebagai gambaran/kisi-kisi Isi dari Tupoksi ini antara lain : Tugas pokok pelayanan, rencana kerja dan rekam jejak kegiatan lima tahun terakhir/Jumlah produk kinerja, Jumlah kegiatan per tahun, jumlah kerjasama pertahun, Prestasi dalam mendapatkan penghargaan/hibah pendanaan program, di tingkat nasional, besaran sumber dana dan proporsi, Program dan kegiatan untuk mensosialisasi fungsi dan kapabilitas UPT (seminar, simposium, lokakarya, bedah buku, pelatihan dll), jumlah sarana sebagai daya dukung operasional atau layanan UPT) </t>
  </si>
  <si>
    <t>.</t>
  </si>
  <si>
    <t>Contoh UPT Perpustakaan :</t>
  </si>
  <si>
    <t>Bahan pustaka yang berupa buku teks.</t>
  </si>
  <si>
    <t>Bahan pustaka yang berupa disertasi/tesis/ skripsi/ tugas akhir.</t>
  </si>
  <si>
    <t>Bahan pustaka yang berupa jurnal ilmiah terakreditasi Dikti.</t>
  </si>
  <si>
    <t>Bahan pustaka yang berupa jurnal ilmiah internasional .</t>
  </si>
  <si>
    <t>Akses ke perpustakaan di luar PT atau sumber pustaka lainnya.</t>
  </si>
  <si>
    <r>
      <t xml:space="preserve">Usulan </t>
    </r>
    <r>
      <rPr>
        <b/>
        <i/>
        <sz val="10"/>
        <color indexed="8"/>
        <rFont val="Book Antiqua"/>
        <family val="1"/>
      </rPr>
      <t>Content</t>
    </r>
    <r>
      <rPr>
        <b/>
        <sz val="10"/>
        <color indexed="8"/>
        <rFont val="Book Antiqua"/>
        <family val="1"/>
      </rPr>
      <t xml:space="preserve"> (Isi) Borang QA UPT yang akan dinilai </t>
    </r>
  </si>
  <si>
    <r>
      <t xml:space="preserve">Kejelasan dan kerealistikan </t>
    </r>
    <r>
      <rPr>
        <sz val="10"/>
        <color indexed="8"/>
        <rFont val="Book Antiqua"/>
        <family val="1"/>
      </rPr>
      <t>visi, misi, tujuan, dan sasaran UPT</t>
    </r>
  </si>
  <si>
    <r>
      <t xml:space="preserve">Ketersediaan, akses dan pendayagunaan sarana utama di UPT </t>
    </r>
    <r>
      <rPr>
        <sz val="10"/>
        <color indexed="8"/>
        <rFont val="Book Antiqua"/>
        <family val="1"/>
      </rPr>
      <t>(ruang rapat/pertemuan, studio dan sejenisnya).</t>
    </r>
  </si>
  <si>
    <r>
      <t>Pelaksanaan pelayanan memiliki m</t>
    </r>
    <r>
      <rPr>
        <sz val="10"/>
        <color indexed="8"/>
        <rFont val="Book Antiqua"/>
        <family val="1"/>
      </rPr>
      <t>ekanisme untuk memonitor, mengkaji, dan memperbaiki secara periodik kegiatan layanan (perencanaan, pelaksanaan, evaluasi, serta perbaikan mutu layanan).</t>
    </r>
  </si>
  <si>
    <r>
      <t>Sistem informasi</t>
    </r>
    <r>
      <rPr>
        <sz val="10"/>
        <color indexed="8"/>
        <rFont val="Book Antiqua"/>
        <family val="1"/>
      </rPr>
      <t xml:space="preserve"> dan fasilitas yang digunakan UPT dalam proses pelayanan (</t>
    </r>
    <r>
      <rPr>
        <i/>
        <sz val="10"/>
        <color indexed="8"/>
        <rFont val="Book Antiqua"/>
        <family val="1"/>
      </rPr>
      <t>hardware</t>
    </r>
    <r>
      <rPr>
        <sz val="10"/>
        <color indexed="8"/>
        <rFont val="Book Antiqua"/>
        <family val="1"/>
      </rPr>
      <t xml:space="preserve">, </t>
    </r>
    <r>
      <rPr>
        <i/>
        <sz val="10"/>
        <color indexed="8"/>
        <rFont val="Book Antiqua"/>
        <family val="1"/>
      </rPr>
      <t>software</t>
    </r>
    <r>
      <rPr>
        <sz val="10"/>
        <color indexed="8"/>
        <rFont val="Book Antiqua"/>
        <family val="1"/>
      </rPr>
      <t>, Website</t>
    </r>
    <r>
      <rPr>
        <i/>
        <sz val="10"/>
        <color indexed="8"/>
        <rFont val="Book Antiqua"/>
        <family val="1"/>
      </rPr>
      <t>,</t>
    </r>
    <r>
      <rPr>
        <sz val="10"/>
        <color indexed="8"/>
        <rFont val="Book Antiqua"/>
        <family val="1"/>
      </rPr>
      <t xml:space="preserve"> dan update informasi).</t>
    </r>
  </si>
  <si>
    <r>
      <t>Upaya untuk menjamin keberlanjutan (</t>
    </r>
    <r>
      <rPr>
        <i/>
        <sz val="10"/>
        <color indexed="8"/>
        <rFont val="Book Antiqua"/>
        <family val="1"/>
      </rPr>
      <t>sustainability</t>
    </r>
    <r>
      <rPr>
        <sz val="10"/>
        <color indexed="8"/>
        <rFont val="Book Antiqua"/>
        <family val="1"/>
      </rPr>
      <t>) dan peningkatan kinerja UPT.</t>
    </r>
  </si>
  <si>
    <r>
      <t>Bahan pustaka yang berupa prosiding seminar</t>
    </r>
    <r>
      <rPr>
        <i/>
        <sz val="10"/>
        <color indexed="8"/>
        <rFont val="Book Antiqua"/>
        <family val="1"/>
      </rPr>
      <t xml:space="preserve"> </t>
    </r>
    <r>
      <rPr>
        <sz val="10"/>
        <color indexed="8"/>
        <rFont val="Book Antiqua"/>
        <family val="1"/>
      </rPr>
      <t>dalam tiga tahun terakhir.</t>
    </r>
  </si>
  <si>
    <t>No.</t>
  </si>
  <si>
    <t>Aspek Penilaian</t>
  </si>
  <si>
    <t>SUBTOTAL-1</t>
  </si>
  <si>
    <t>SUBTOTAL-2</t>
  </si>
  <si>
    <t>SUBTOTAL-3</t>
  </si>
  <si>
    <t>SUBTOTAL-4</t>
  </si>
  <si>
    <t>SUBTOTAL -5</t>
  </si>
  <si>
    <t>SUBTOTAL -6</t>
  </si>
  <si>
    <t>d. 1 orang;                          e.  0 orang</t>
  </si>
  <si>
    <t>Edit &amp;tase</t>
  </si>
  <si>
    <t>Changed</t>
  </si>
  <si>
    <t>Jatah Nilai</t>
  </si>
  <si>
    <t>Mak/sub</t>
  </si>
  <si>
    <t>Menyetujui,</t>
  </si>
  <si>
    <t>Total</t>
  </si>
  <si>
    <t>Tim Auditor Internal PT</t>
  </si>
  <si>
    <t>d.   2 pilar                       e. &lt; 2 pilar</t>
  </si>
  <si>
    <t>e.  tidak ada</t>
  </si>
  <si>
    <t xml:space="preserve">a.  &gt; 3 orang;                      b.  3 orang;                         c. 2 orang; </t>
  </si>
  <si>
    <t>I</t>
  </si>
  <si>
    <t>II</t>
  </si>
  <si>
    <t>III</t>
  </si>
  <si>
    <t>PRASARANA, SARANA, DAN PENDANAAN</t>
  </si>
  <si>
    <t>IV</t>
  </si>
  <si>
    <t>V</t>
  </si>
  <si>
    <t>VI</t>
  </si>
  <si>
    <t>d.  ada tetapi tidak termasuk butir a, b, atau c</t>
  </si>
  <si>
    <t xml:space="preserve">SUMBER DAYA MANUSIA </t>
  </si>
  <si>
    <t>Nilai Maks.</t>
  </si>
  <si>
    <t>Score</t>
  </si>
  <si>
    <t>Nilai</t>
  </si>
  <si>
    <t>TATA PAMONG, KEPEMIMPINAN,  DAN SISTEM PENGELOLAAN</t>
  </si>
  <si>
    <t>TUGAS POKOK, PROGRAM, CAPAIAN, DAN PERBAIKAN KINERJA</t>
  </si>
  <si>
    <t>-</t>
  </si>
  <si>
    <t>Auditor's Comments</t>
  </si>
  <si>
    <t>1.</t>
  </si>
  <si>
    <t>2.</t>
  </si>
  <si>
    <t>CATATAN AUDIT INTERNAL</t>
  </si>
  <si>
    <t>Item</t>
  </si>
  <si>
    <t>Cttn</t>
  </si>
  <si>
    <t>Catatan Auditor</t>
  </si>
  <si>
    <t>Indikator</t>
  </si>
  <si>
    <t>Nama</t>
  </si>
  <si>
    <t>Tanda tangan</t>
  </si>
  <si>
    <t>∑ Std 1</t>
  </si>
  <si>
    <t>∑ Std 2</t>
  </si>
  <si>
    <t>∑ Std 3</t>
  </si>
  <si>
    <t>∑ Std 4</t>
  </si>
  <si>
    <t>∑ Std 5</t>
  </si>
  <si>
    <t>% Capaian</t>
  </si>
  <si>
    <t>3.</t>
  </si>
  <si>
    <t>Maks.</t>
  </si>
  <si>
    <t>%</t>
  </si>
  <si>
    <t>Catt</t>
  </si>
  <si>
    <t>Catatan:  Maks,=Maksimum;  AI=Audit Internal;  %=persentase capaian;  Catt=Catatan,  **= nilai AI≤25% maksimum.; dan   *= 25%&lt;nilai AI≤ 50% maksimum.</t>
  </si>
  <si>
    <t xml:space="preserve">a.   5 pilar                        b. 4 pilar                     c. 3 pilar      </t>
  </si>
  <si>
    <t>e.   tidak tersedia.</t>
  </si>
  <si>
    <t>d. 50 -- 59%;                  e. &lt; 50%.</t>
  </si>
  <si>
    <t xml:space="preserve">            UNIVERSITAS LAMPUNG | DOKUMEN LEVEL</t>
  </si>
  <si>
    <t>Kode</t>
  </si>
  <si>
    <t xml:space="preserve">TANGGAL </t>
  </si>
  <si>
    <t xml:space="preserve">No. REVISI </t>
  </si>
  <si>
    <t>IDENTITAS ISIAN</t>
  </si>
  <si>
    <t>SEMESTER</t>
  </si>
  <si>
    <t>TAHUN AKADEMIK</t>
  </si>
  <si>
    <t>TANGGAL AUDIT / HARI</t>
  </si>
  <si>
    <t>/</t>
  </si>
  <si>
    <t>NAMA AUDITOR I</t>
  </si>
  <si>
    <t>NAMA AUDITOR II</t>
  </si>
  <si>
    <t>NAMA AUDITOR III</t>
  </si>
  <si>
    <t>MULAI MENGISI</t>
  </si>
  <si>
    <t xml:space="preserve">            Borang Audit Internal</t>
  </si>
  <si>
    <t>Area       : UNIVERSITAS</t>
  </si>
  <si>
    <t>UNIVERSITAS LAMPUNG | DOKUMEN LEVEL</t>
  </si>
  <si>
    <t>JUDUL</t>
  </si>
  <si>
    <t xml:space="preserve">AREA </t>
  </si>
  <si>
    <t>TPM</t>
  </si>
  <si>
    <t>*</t>
  </si>
  <si>
    <t>Borang Audit Internal</t>
  </si>
  <si>
    <t>: UNIVERSITAS</t>
  </si>
  <si>
    <t>Tanda Tangan</t>
  </si>
  <si>
    <t>…………………..</t>
  </si>
  <si>
    <t>Bandar Lampung,</t>
  </si>
  <si>
    <t>a. 4 komponen;                               b. 3 komponen;</t>
  </si>
  <si>
    <t>c. 2 komponen;                               d.  1 komponen;</t>
  </si>
  <si>
    <t>e. tidak ada (nilai nol).</t>
  </si>
  <si>
    <t xml:space="preserve">c. cukup jelas (3 tahap);                         d. kurang jelas (2 tahap);      </t>
  </si>
  <si>
    <t>a. sangat lengkap  dan 3 dokumen disahkan;   b. lengkap  dan 2 dokumen disahkan;</t>
  </si>
  <si>
    <t>c. cukup lengkap  dan 1 dokumen disahkan;     d. kurang lengkap  (hanya ada draf);</t>
  </si>
  <si>
    <t>Kelengkapan dokumen pencapaian sasaran kegiatan tahunan berupa: TOR, RKA-KL, Lakip, Laporan Tahunan yang mencakup evaluasi program dan penyempurnaan program:</t>
  </si>
  <si>
    <t>a. 4 komponen;                              b. 3 komponen;</t>
  </si>
  <si>
    <t xml:space="preserve">c. 2 komponen;                              d. 1 komponen; </t>
  </si>
  <si>
    <t xml:space="preserve">e. tidak ada.  </t>
  </si>
  <si>
    <t xml:space="preserve">a. &gt; 80%;                        b. 70 -- 79%;                 c. 60 -- 69%;      </t>
  </si>
  <si>
    <t>Pelaksanaan dan tindak lanjut evaluasi diri:</t>
  </si>
  <si>
    <t>a. evaluasi diri dilaksanakan dan ditindaklanjuti, dilengkapi dokumen;</t>
  </si>
  <si>
    <t>b. evaluasi diri dilaksanakan dan ditindaklanjuti, tanpa dokumen;</t>
  </si>
  <si>
    <t>c. evaluasi diri dilaksanakan tetapi tidak lanjut tidak jelas;</t>
  </si>
  <si>
    <t>d. evaluasi diri dilaksanakan tanpa tindak lanjut;</t>
  </si>
  <si>
    <t>e. evaluasi diri tidak dilaksanakan.</t>
  </si>
  <si>
    <t>a.   3 karakter, kuat dan efektif           b.    3 karakter, tetapi kurang kuat dan efektif</t>
  </si>
  <si>
    <t>c.   2 karakter, kuat dan efektif           d.    1 karakter, kuat dan efektif</t>
  </si>
  <si>
    <t>e.   Ketiganya lemah (0)</t>
  </si>
  <si>
    <t xml:space="preserve">a.   sangat lengkap (tersedia &gt;90% SOP/POB);              </t>
  </si>
  <si>
    <t xml:space="preserve"> b.  lengkap (tersedia 80-90% SOP/POB);</t>
  </si>
  <si>
    <t>c.   cukup lengkap (tersedia 70-79% SOP/POB);</t>
  </si>
  <si>
    <t>d.   kurang lengkap (tersedia 50-69% SOP/POB);</t>
  </si>
  <si>
    <t>e.   tidak lengkap (tersedia &lt;50% SOP/POB).</t>
  </si>
  <si>
    <t>a.  &gt;90% sesuai dengan SOP dilengkapi bukti</t>
  </si>
  <si>
    <t xml:space="preserve">b.  80-90% sesuai dengan SOP, dilengkapi bukti </t>
  </si>
  <si>
    <t>c.  60-79% sesuai dengan SOP, dilengkapi bukti</t>
  </si>
  <si>
    <t>d.  &lt;60% sesuai dengan SOP, dilengkapi bukti</t>
  </si>
  <si>
    <t>e.  tidak sesuai SOP/tidak ada bukti</t>
  </si>
  <si>
    <t>a.   sangat baik (umpan balik dan tindak lanjut sangat jelas, dokumen sangat lengkap);</t>
  </si>
  <si>
    <t>b.   baik (umpan balik dan tindak lanjut jelas, dokumen lengkap);</t>
  </si>
  <si>
    <t>c.   cukup baik (umpan balik dan tindak lanjut cukup jelas, dokumen cukup lengkap);</t>
  </si>
  <si>
    <t>d.   kurang baik (umpan balik jelas tanpa tindak lanjut);</t>
  </si>
  <si>
    <t>e.    tidak dilaksanakan.</t>
  </si>
  <si>
    <t>a.   &gt;90% kegiatan memiliki instrumen, dilengkapi bukti;</t>
  </si>
  <si>
    <t>b.   80-90% kegiatan memiliki instrumen, dilengkapi bukti;</t>
  </si>
  <si>
    <t>c.   70-79% kegiatan memiliki instrumen, dilengkapi bukti;</t>
  </si>
  <si>
    <t>d.   60-69% kegiatan memiliki instrumen, dilengkapi bukti;</t>
  </si>
  <si>
    <t>e.   &lt;60 kegiatan memiliki instrumen.</t>
  </si>
  <si>
    <t>a.   program berlanjut dengan 4 komponen;</t>
  </si>
  <si>
    <t>b.   program berlanjut dengan 3 komponen;</t>
  </si>
  <si>
    <t>c.   program berlanjut dengan 2 komponen;</t>
  </si>
  <si>
    <t>d.   program berlanjut dengan 1 komponen;</t>
  </si>
  <si>
    <t>e.   program tidak berlanjut.</t>
  </si>
  <si>
    <t xml:space="preserve">c.   60 - 69%;                  d.   50 - 59%;       </t>
  </si>
  <si>
    <t>e.   &lt; 50%.</t>
  </si>
  <si>
    <t>a.   peningkatan kompetensi dilaksanakan dengan 4 unsur;</t>
  </si>
  <si>
    <t>b.   peningkatan kompetensi dilaksanakan dengan 3 unsur;</t>
  </si>
  <si>
    <t>c.   peningkatan kompetensi dilaksanakan dengan 2 unsur;</t>
  </si>
  <si>
    <t>d.   peningkatan kompetensi dilaksanakan dengan 1 unsur;</t>
  </si>
  <si>
    <t>e.   tidak ada.</t>
  </si>
  <si>
    <t>a.  ada pangkalan data dan rekan jejak secara lengkap;</t>
  </si>
  <si>
    <t>b.  ada pangkalan data dan rekan jejak, tetapi kurang lengkap;</t>
  </si>
  <si>
    <t>c.  ada pangkalan data lengkap;</t>
  </si>
  <si>
    <t>d.  ada pangkalan data kurang lengkap;</t>
  </si>
  <si>
    <t>e.  tidak ada pangkalan data.</t>
  </si>
  <si>
    <t>a.   tersedia dan sangat ideal;               b.   tersedia dan ideal;</t>
  </si>
  <si>
    <t>c.   tersedia namun kurang ideal;         d.   tersedia namun tidak ideal;</t>
  </si>
  <si>
    <t>a.    tersedia dan sangat ideal;            b.   tersedia dan ideal;</t>
  </si>
  <si>
    <t>c.    tersedia, cukup jelas;                     d.    tersedia dan kurang jelas;</t>
  </si>
  <si>
    <t>e.    tidak tersedia.</t>
  </si>
  <si>
    <t>a.   sangat layak;                b.   layak;                        c.     cukup layak;</t>
  </si>
  <si>
    <t>d.   kurang layak;                e.   tidak layak.</t>
  </si>
  <si>
    <t>a.   tersedia 4 komponen;                       b.  tersedia 3 komponen;</t>
  </si>
  <si>
    <t>c.   tersedia 3 komponen;                       d.  tersedia 1 komponen;</t>
  </si>
  <si>
    <t>a. sangat lengkap;           b. lengkap;            c. cukup lengkap;</t>
  </si>
  <si>
    <t xml:space="preserve">d. kurang lengkap;           e. tidak ada. </t>
  </si>
  <si>
    <t>d.   31 -- 50%;              e.    &lt; 31%.</t>
  </si>
  <si>
    <t>a.   &gt; 90 %;                   b.   71 -- 90 %;                    c.   51 -- 70 %</t>
  </si>
  <si>
    <t>MANAJEMEN SISTEM INFORMASI</t>
  </si>
  <si>
    <t>e.   belum berbasis TI.</t>
  </si>
  <si>
    <t>a.   terbuka, melalui WAN, terstruktur, dan lengkap;</t>
  </si>
  <si>
    <t>b.   terbuka, melalui WAN, dan terstruktur tetapi kurang lengkap;</t>
  </si>
  <si>
    <t>c.   terbuka dan melalui WAN tetapi kurang terstruktur dan kurang lengkap;</t>
  </si>
  <si>
    <t>d.   tertutup dan akses melalui LAN tetapi data kurang lengkap;</t>
  </si>
  <si>
    <t>e.   tertutup dan akses melalui LAN tetapi tidak lengkap.</t>
  </si>
  <si>
    <t>a.  memenuhi 3 aspek;               b. memenuhi 2 aspek;</t>
  </si>
  <si>
    <t>c. memenuhi 1 aspek;                d. tidak ada;                       e. --</t>
  </si>
  <si>
    <r>
      <t xml:space="preserve">a.   berbasis TI, diakses melalui WAN, </t>
    </r>
    <r>
      <rPr>
        <i/>
        <sz val="11"/>
        <rFont val="Sagoe UI"/>
        <charset val="1"/>
      </rPr>
      <t>update,</t>
    </r>
    <r>
      <rPr>
        <sz val="11"/>
        <rFont val="Sagoe UI"/>
        <charset val="1"/>
      </rPr>
      <t>dan kontinu;</t>
    </r>
  </si>
  <si>
    <r>
      <t>b.   berbasis TI</t>
    </r>
    <r>
      <rPr>
        <i/>
        <sz val="11"/>
        <rFont val="Sagoe UI"/>
        <charset val="1"/>
      </rPr>
      <t xml:space="preserve"> </t>
    </r>
    <r>
      <rPr>
        <sz val="11"/>
        <rFont val="Sagoe UI"/>
        <charset val="1"/>
      </rPr>
      <t>dan</t>
    </r>
    <r>
      <rPr>
        <i/>
        <sz val="11"/>
        <rFont val="Sagoe UI"/>
        <charset val="1"/>
      </rPr>
      <t xml:space="preserve"> </t>
    </r>
    <r>
      <rPr>
        <sz val="11"/>
        <rFont val="Sagoe UI"/>
        <charset val="1"/>
      </rPr>
      <t xml:space="preserve">diakses melalui WAN tetapi kurang </t>
    </r>
    <r>
      <rPr>
        <i/>
        <sz val="11"/>
        <rFont val="Sagoe UI"/>
        <charset val="1"/>
      </rPr>
      <t>update;</t>
    </r>
  </si>
  <si>
    <r>
      <t xml:space="preserve">c.   berbasis TI, diakses melalui LAN, </t>
    </r>
    <r>
      <rPr>
        <i/>
        <sz val="11"/>
        <rFont val="Sagoe UI"/>
        <charset val="1"/>
      </rPr>
      <t>update</t>
    </r>
    <r>
      <rPr>
        <sz val="11"/>
        <rFont val="Sagoe UI"/>
        <charset val="1"/>
      </rPr>
      <t>, dan kontinu;</t>
    </r>
  </si>
  <si>
    <r>
      <t>d.   berbasis TI</t>
    </r>
    <r>
      <rPr>
        <i/>
        <sz val="11"/>
        <rFont val="Sagoe UI"/>
        <charset val="1"/>
      </rPr>
      <t xml:space="preserve"> </t>
    </r>
    <r>
      <rPr>
        <sz val="11"/>
        <rFont val="Sagoe UI"/>
        <charset val="1"/>
      </rPr>
      <t xml:space="preserve">dan diakses melalui LAN tetapi kurang </t>
    </r>
    <r>
      <rPr>
        <i/>
        <sz val="11"/>
        <rFont val="Sagoe UI"/>
        <charset val="1"/>
      </rPr>
      <t>update;</t>
    </r>
  </si>
  <si>
    <r>
      <t xml:space="preserve">a.  ada </t>
    </r>
    <r>
      <rPr>
        <i/>
        <sz val="11"/>
        <rFont val="Sagoe UI"/>
        <charset val="1"/>
      </rPr>
      <t xml:space="preserve">polling </t>
    </r>
    <r>
      <rPr>
        <sz val="11"/>
        <rFont val="Sagoe UI"/>
        <charset val="1"/>
      </rPr>
      <t>dan  &gt;69% sependapat, dilengkapi bukti;</t>
    </r>
  </si>
  <si>
    <r>
      <t xml:space="preserve">b.  ada </t>
    </r>
    <r>
      <rPr>
        <i/>
        <sz val="11"/>
        <rFont val="Sagoe UI"/>
        <charset val="1"/>
      </rPr>
      <t xml:space="preserve">polling </t>
    </r>
    <r>
      <rPr>
        <sz val="11"/>
        <rFont val="Sagoe UI"/>
        <charset val="1"/>
      </rPr>
      <t>dan 60 -- 69% sependapat, dilengkapi bukti;</t>
    </r>
  </si>
  <si>
    <r>
      <t xml:space="preserve">c.   ada </t>
    </r>
    <r>
      <rPr>
        <i/>
        <sz val="11"/>
        <rFont val="Sagoe UI"/>
        <charset val="1"/>
      </rPr>
      <t xml:space="preserve">polling </t>
    </r>
    <r>
      <rPr>
        <sz val="11"/>
        <rFont val="Sagoe UI"/>
        <charset val="1"/>
      </rPr>
      <t>dan 50 -- 59% sependapat, dilengkapi bukti;</t>
    </r>
  </si>
  <si>
    <r>
      <t xml:space="preserve">d.  ada </t>
    </r>
    <r>
      <rPr>
        <i/>
        <sz val="11"/>
        <rFont val="Sagoe UI"/>
        <charset val="1"/>
      </rPr>
      <t xml:space="preserve">polling </t>
    </r>
    <r>
      <rPr>
        <sz val="11"/>
        <rFont val="Sagoe UI"/>
        <charset val="1"/>
      </rPr>
      <t>dan &lt; 50% sependapat, dilengkapi bukti;</t>
    </r>
  </si>
  <si>
    <r>
      <t xml:space="preserve">e.  tidak ada </t>
    </r>
    <r>
      <rPr>
        <i/>
        <sz val="11"/>
        <rFont val="Sagoe UI"/>
        <charset val="1"/>
      </rPr>
      <t>polling.</t>
    </r>
  </si>
  <si>
    <t>a.  dokumen lengkap, rinci, dan rutin disosialisasikan;</t>
  </si>
  <si>
    <t xml:space="preserve">b.  dokumen lengkap dan rinci tetapi tidak rutin disosialisasikan; </t>
  </si>
  <si>
    <t>c.  dokumen lengkap tetapi tidak rinci dan tidak disosialisasikan;</t>
  </si>
  <si>
    <t>d.  dokumen kurang lengkap;</t>
  </si>
  <si>
    <t>e.   tidak ada dokumen.</t>
  </si>
  <si>
    <t>Tugas dan fungsi masing-masing dipahami dengan sangat baik dan di-implementasikan (berdasarkan jumlah SDM):</t>
  </si>
  <si>
    <t xml:space="preserve">a.   &gt; 79%;                            b.  70 -- 79%;                  c.  50 -- 69%     </t>
  </si>
  <si>
    <t>a.  ada rencana, selalu diusulkan, 1 tahun sebelum TA, dan lengkap;</t>
  </si>
  <si>
    <t>b.  ada, selalu diusulkan, dan 1 tahun sebelum TA tetapi kurang lengkap;</t>
  </si>
  <si>
    <t>c.  ada dan diusulkan tetapi tidak teratur;</t>
  </si>
  <si>
    <t>d. usulan hanya tentatif;</t>
  </si>
  <si>
    <t>e.  tidak ada.</t>
  </si>
  <si>
    <t>a.  ada, tingkat internasional;</t>
  </si>
  <si>
    <t>b.  ada, tingkat nasional;                         c.  ada, tingkat daerah;</t>
  </si>
  <si>
    <t>d.  ada, lokal PT sendiri;                          e.  tidak ada.</t>
  </si>
  <si>
    <t xml:space="preserve">a.    &gt; 6 kegiatan;             b. 4 -- 5 kegiatan;         c. 2 -- 3 kegiatan; </t>
  </si>
  <si>
    <t>d.   1 kegiatan;                 e. tidak ada.</t>
  </si>
  <si>
    <t>a.  ada dan bertaraf internasional;</t>
  </si>
  <si>
    <t>b.  ada dan bertaraf nasional;</t>
  </si>
  <si>
    <t>c.  ada dan pakar SDM dari Unila;</t>
  </si>
  <si>
    <t>a.  ≥ 12 kegiatan;              b. 8 --11 kegiatan;             c. 4 -- 7 kegiatan;</t>
  </si>
  <si>
    <t>d. 1 -- 4 kegiatan;             e.  tidak ada kegiatan</t>
  </si>
  <si>
    <t>a.  ≥ 18 kegiatan;           b. 12 -- 17 kegiatan;           c. 6 -- 11 kegiatan;</t>
  </si>
  <si>
    <t>d. 1 -- 5 kegiatan;           e.  tidak ada kegiatan</t>
  </si>
  <si>
    <t xml:space="preserve">a.  &gt; 6 kali;                           b.  4 -- 5 kali;                         c.  2 -- 3 kali;   </t>
  </si>
  <si>
    <t>d.  1 kali;                              e.  tidak ada.</t>
  </si>
  <si>
    <t>a.  &gt; 6 kali;                           b.  4 -- 6 kali;                         c.  2 -- 3 kali;</t>
  </si>
  <si>
    <t>d.  1 kali;                              e.  tidak ada.</t>
  </si>
  <si>
    <t>a.  &gt; 9 kali;                         b.  7 -- 9 kali;                       c.  4 -- 6 kali;</t>
  </si>
  <si>
    <t>d.  1 -- 3 kali;                     e.  tidak ada.</t>
  </si>
  <si>
    <t>a.  &gt; 3 kali untuk institusi lain;</t>
  </si>
  <si>
    <t>b.  &gt; 3 kali untuk unit kerja lain pada PT sendiri;</t>
  </si>
  <si>
    <t>c.  3  kali untuk unit kerja lain pada PT sendiri;</t>
  </si>
  <si>
    <t>d.  &lt; 3 kali untuk unit kerja lain pada PT sendiri;</t>
  </si>
  <si>
    <t>a.  &gt; 2 kerjasama tingkat nasional;</t>
  </si>
  <si>
    <t>b.  1 kerjasama tingkat nasional;</t>
  </si>
  <si>
    <t>c.  &gt; 2 kerjasama tingkat daerah;</t>
  </si>
  <si>
    <t xml:space="preserve">d.  1 kerjasama tingkat daerah; </t>
  </si>
  <si>
    <t>e.  tidak ada kerjasama.</t>
  </si>
  <si>
    <t>d.  40 -- 49%;                       e.  &lt; 40%.</t>
  </si>
  <si>
    <t xml:space="preserve">a.   &gt; 80%;                       b.   70 - 80%;       </t>
  </si>
  <si>
    <t>∑ Std 6</t>
  </si>
  <si>
    <t>: 1 Mei 2015</t>
  </si>
  <si>
    <t>: 4</t>
  </si>
  <si>
    <t>2014/2015</t>
  </si>
  <si>
    <t>Tanggal</t>
  </si>
  <si>
    <t>No. Revisi</t>
  </si>
  <si>
    <t>Tahun  Akademik  2014/2015</t>
  </si>
  <si>
    <t/>
  </si>
  <si>
    <t>Judul     : BORANG KINERJA LEMBAGA</t>
  </si>
  <si>
    <t>NAMA LEMBAGA</t>
  </si>
  <si>
    <t>NAMA TPM - LEMBAGA</t>
  </si>
  <si>
    <t>NIP TPM - LEMBAGA</t>
  </si>
  <si>
    <t>: BO-LEMBAGA-03</t>
  </si>
  <si>
    <t>TELEPON TPM - LEMBAGA</t>
  </si>
  <si>
    <t>NAMA KEPALA LEMBAGA</t>
  </si>
  <si>
    <t>NIP KEPALA LEMBAGA</t>
  </si>
  <si>
    <t>TELEPON KEPALA LEMBAGA</t>
  </si>
  <si>
    <t>Lembaga memiliki visi, misi, tujuan, dan sasaran  yang jelas dan ditentukan  berdasarkan analisis SWOT melalui 5 tahap (pengumpulan data, tabulasi data, analisis data internal dan eksternal, asumsi yang ditulis, dan faktor penentu keberhasilan):</t>
  </si>
  <si>
    <t>Penentuan visi, misi, tujuan, dan sasaran Lembaga dilakukan berdasarkan rapat internal Lembaga dengan mempertimbangkan masukan dari pemimpin Unila, stakeholders internal,  stakeholders eksternal Lembaga,  dan pakar. Kegiatan tersebut dibuktikan dengan daftar hadir dan notulen hasil rapat (atau kegiatan revisi, bila bukan baru):</t>
  </si>
  <si>
    <t>Kelengkapan dokumen strategi pencapaian sasaran Lembaga jelas dan didukung oleh dokumen: Master Plan/RPJP (15-25 tahunan), Renstra (5 tahunan), dan Renop (tahunan):</t>
  </si>
  <si>
    <t>Persentase pengelola Lembaga yang memahami visi dan misi Lembaga berdasarkan hasil survei yang dilaksanakan oleh pimpinan Lembaga (dilengkapi dengan bukti):</t>
  </si>
  <si>
    <t>Tata pamong menjamin terwujudnya visi, terlaksananya misi, tercapainya tujuan, dan berhasilnya strategi yang tercermin dari terpenuhinya 5 pilar (kredibel, transparan, akuntabel, bertanggung jawab, dan adil) dalam penyelenggaraan Lembaga:</t>
  </si>
  <si>
    <t>Kepala Lembaga telah memiliki karakteristik kepemimpinan operasional, organisasi, dan publik yang kuat dan efektif:</t>
  </si>
  <si>
    <t>Kelengkapan SOP/POB sesuai dengan tugas dan fungsi Lembaga:</t>
  </si>
  <si>
    <t>Pengelolaan Lembaga (mencakup planning, organizing, staffing, leading, dan controlling) telah berjalan sesuai SOP:</t>
  </si>
  <si>
    <t>Pelaksanaan penjaminan mutu Lembaga:</t>
  </si>
  <si>
    <t>Instrumen pengukuran indikator kinerja Lembaga atas kegiatan yang dilaksanakan:</t>
  </si>
  <si>
    <t>Keberlanjutan (sustainability) program/kegiatan utama Lembaga (kebijakan, sumber dana, pelaksanaan program sesuai jadwal, dan penanggung jawab):</t>
  </si>
  <si>
    <t>Persentase kecukupan (jumlah dan kualifikasi) pengelola Lembaga berdasarkan struktur organisasi Lembaga/organisasi acuan:</t>
  </si>
  <si>
    <t>Peningkatan kompetensi pengelola Lembaga yang terkait dengan analisis kebutuhan, program, dan implementasinya dilaksanakan secara konsisten, lengkap, terprogram, dan relevan:</t>
  </si>
  <si>
    <t>Pangkalan data pakar/tenaga ahli/staf/nara sumber internal dan eksternal Lembaga, ada rekam jejak kinerjanya, lengkap sesuai dengan program kerja Lembaga:</t>
  </si>
  <si>
    <t>Ketersediaan prasarana (gedung/ruangan dengan luasan yang ideal) yang memungkinkan tercapainya layanan Lembaga yang optimal:</t>
  </si>
  <si>
    <t>Ketersediaan sarana umum yang memungkinkan tercapainya layanan Lembaga yang optimal (fasilitas kantor dan administrasi umum):</t>
  </si>
  <si>
    <t>Kelayakan ruang pemimpin Lembaga:</t>
  </si>
  <si>
    <t>Ruang pengelola/fungsional Lembaga (nonadministrasi):</t>
  </si>
  <si>
    <t>Ruang administrasi untuk pelayanan Lembaga:</t>
  </si>
  <si>
    <t>Ruang untuk pelayanan Lembaga:</t>
  </si>
  <si>
    <t>Lembaga memiliki ruang layanan tambahan seperti ruang tamu/lobi, toilet, dan pantry dengan fasilitas yang ideal:</t>
  </si>
  <si>
    <t>Lembaga memiliki pustaka pendukung yang digunakan sebagai standar/ pedoman pengelolaan/layanan/pengembangan/evaluasi pelayanan:</t>
  </si>
  <si>
    <t>Lembaga memiliki sistem informasi yang lengkap sesuai dengan tugas dan fungsi:</t>
  </si>
  <si>
    <t>Persentase realisasi terhadap usulan anggaran Lembaga pada 1 tahun akademik terakhir:</t>
  </si>
  <si>
    <t>Lembaga dalam proses pelayanannya menggunakan sistem informasi berbasis TI (website dengan akses WAN) untuk update informasi kegiatan dan layanan serta kontinu dan selalu update:</t>
  </si>
  <si>
    <t>Cara mengakses dan kelengkapan data yang dimiliki Lembaga:</t>
  </si>
  <si>
    <t>Lembaga memiliki pangkalan data yang dapat mengidentifikasi kekuatan dan kelemahan (mutakhir, akurat, dan mudah diakses):</t>
  </si>
  <si>
    <t>Lembaga melakukan polling(jajak pendapat) tentang website Lembaga setiap tahun dan persentase hasil rekap menunjukkan bahwa website Lembaga informatif, dinamis, dan aktual (dalam 3 tahun terakhir):</t>
  </si>
  <si>
    <t>Lembaga mempunyai dokumen yang menyatakan tugas dan fungsi layanan unit, dari mulai pemimpin hingga tenaga akademik pendukung, dideskripsikan dengan lengkap, rinci, dan rutin disosialisasikan:</t>
  </si>
  <si>
    <t>Dalam 3 tahun terakhir, Lembaga memiliki rencana program kerja yang disusun dan diusulkan secara periodik, didokumentasikan, lengkap dengan rincian anggaran (melalui mekanisme RKA-KL unit dan TOR lengkap), dan diusulkan 1 tahun sebelum tahun anggaran (TA):</t>
  </si>
  <si>
    <t>Selama 3 tahun terakhir, Lembaga mendapatkan penghargaan atas capaian kinerja layanan dari institusi internasional/nasional (ISO atau KAN atau prestasi lainnya sesuai bidang):</t>
  </si>
  <si>
    <t>Kegiatan layanan (kepakaran) eksternal oleh SDM Lembaga pada kegiatan di luar Unila yang sesuai bidang keahlian di Lembaga, dalam 3 tahun terakhir:</t>
  </si>
  <si>
    <t>Lembaga mendatangkan pakar/tenaga ahli sebagai technical assistant untuk meningkatkan mutu layanan Lembaga selama 3 tahun terakhir (bertaraf internasional/nasional):</t>
  </si>
  <si>
    <t>Jumlah pakar/tenaga ahli dari luar Unila yang diundang oleh Lembaga sebagai nara sumber pada kegiatan pelatihan atau technical assistant selama 3 tahun terakhir:</t>
  </si>
  <si>
    <t>Selama 3 tahun terakhir, jumlah lokakarya/penataran/workshop yang dilaksanakan oleh Lembaga dengan peserta dari Unila dan luar Unila:</t>
  </si>
  <si>
    <t>Selama 3 tahun terakhir, jumlah lokakarya/penataran/workshop yang dilaksanakan oleh Lembaga dengan peserta hanya dari Unila:</t>
  </si>
  <si>
    <t>Jumlah kegiatan yang diikuti di luar Unila yang sesuai bidang kerja dan SDM Lembaga selama 3 tahun terakhir:</t>
  </si>
  <si>
    <t>Jumlah kegiatan sesuai tugas dan fungsi Lembaga yang diselenggarakan oleh Lembaga dan diikuti oleh peserta bukan hanya dari Unila selama 3 tahun terakhir:</t>
  </si>
  <si>
    <t>Jumlah kegiatan sesuai tugas dan fungsi Lembaga yang diselenggarakan dan diikuti peserta  hanya dari Unila (selama 3 tahun terakhir):</t>
  </si>
  <si>
    <t>Jumlah kegiatan yang merupakan diseminasi best practices atas kinerja Lembaga kepada unit/institusi lain selama 3 tahun terakhir:</t>
  </si>
  <si>
    <t>Jumlah kerja sama yang dilakukan oleh Lembaga dengan institusi lain di luar Unila tingkat daerah/nasional selama 3 tahun terakhir:</t>
  </si>
  <si>
    <t>TPM Internal Lembaga:</t>
  </si>
  <si>
    <t>Kepala Lembaga,</t>
  </si>
  <si>
    <t>Genap</t>
  </si>
  <si>
    <t>Prof. Dr. Ir. Cipta Ginting, M.Sc.</t>
  </si>
  <si>
    <t>Ir. Sutikno, Ph.D.</t>
  </si>
  <si>
    <t>CATATAN AUDIT INTERNAL KINERJA LP3M - UNIVERSITAS LAMPUNG</t>
  </si>
  <si>
    <t>REKAP NILAI KINERJA LP3M</t>
  </si>
  <si>
    <t>A</t>
  </si>
  <si>
    <t>B</t>
  </si>
  <si>
    <t>C</t>
  </si>
  <si>
    <t>...............................................</t>
  </si>
  <si>
    <t>: BORANG KINERJA LEMBAGA</t>
  </si>
  <si>
    <t>RISALAH AUDIT INTERNAL KINERJA LEMBAGA - UNIVERSITAS LAMPUNG</t>
  </si>
  <si>
    <t>LPPM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</si>
</sst>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_(* #,##0.0_);_(* \(#,##0.0\);_(* &quot;-&quot;??_);_(@_)"/>
    <numFmt numFmtId="166" formatCode="_(* #,##0_);_(* \(#,##0\);_(* &quot;-&quot;??_);_(@_)"/>
    <numFmt numFmtId="167" formatCode="[$-421]dd\ mmmm\ yyyy;@"/>
  </numFmts>
  <fonts count="42">
    <font>
      <sz val="11"/>
      <color theme="1"/>
      <name val="Calibri"/>
      <family val="2"/>
      <scheme val="minor"/>
    </font>
    <font>
      <sz val="11"/>
      <color indexed="8"/>
      <name val="Calibri"/>
      <family val="2"/>
    </font>
    <font>
      <sz val="10"/>
      <color indexed="8"/>
      <name val="Book Antiqua"/>
      <family val="1"/>
    </font>
    <font>
      <sz val="10"/>
      <color indexed="8"/>
      <name val="Book Antiqua"/>
      <family val="1"/>
    </font>
    <font>
      <b/>
      <sz val="10"/>
      <color indexed="8"/>
      <name val="Book Antiqua"/>
      <family val="1"/>
    </font>
    <font>
      <sz val="10"/>
      <name val="Book Antiqua"/>
      <family val="1"/>
    </font>
    <font>
      <i/>
      <sz val="10"/>
      <color indexed="8"/>
      <name val="Book Antiqua"/>
      <family val="1"/>
    </font>
    <font>
      <b/>
      <sz val="10"/>
      <name val="Book Antiqua"/>
      <family val="1"/>
    </font>
    <font>
      <b/>
      <sz val="10"/>
      <color indexed="8"/>
      <name val="Book Antiqua"/>
      <family val="1"/>
    </font>
    <font>
      <b/>
      <i/>
      <sz val="10"/>
      <color indexed="8"/>
      <name val="Book Antiqua"/>
      <family val="1"/>
    </font>
    <font>
      <b/>
      <sz val="10"/>
      <color indexed="30"/>
      <name val="Book Antiqua"/>
      <family val="1"/>
    </font>
    <font>
      <b/>
      <sz val="10"/>
      <color indexed="10"/>
      <name val="Book Antiqua"/>
      <family val="1"/>
    </font>
    <font>
      <sz val="10"/>
      <color indexed="8"/>
      <name val="Book Antiqua"/>
      <family val="1"/>
    </font>
    <font>
      <sz val="10"/>
      <color indexed="8"/>
      <name val="Book Antiqua"/>
      <family val="1"/>
    </font>
    <font>
      <sz val="10"/>
      <color indexed="10"/>
      <name val="Book Antiqua"/>
      <family val="1"/>
    </font>
    <font>
      <b/>
      <sz val="14"/>
      <color indexed="8"/>
      <name val="Book Antiqua"/>
      <family val="1"/>
    </font>
    <font>
      <u/>
      <sz val="10"/>
      <name val="Book Antiqua"/>
      <family val="1"/>
    </font>
    <font>
      <sz val="12"/>
      <color rgb="FFFF0000"/>
      <name val="Book Antiqua"/>
      <family val="1"/>
    </font>
    <font>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sz val="10"/>
      <color theme="1"/>
      <name val="Book Antiqua"/>
      <family val="1"/>
    </font>
    <font>
      <b/>
      <sz val="10"/>
      <color theme="1"/>
      <name val="Book Antiqua"/>
      <family val="1"/>
    </font>
    <font>
      <sz val="10"/>
      <color rgb="FFFF0000"/>
      <name val="Book Antiqua"/>
      <family val="1"/>
    </font>
    <font>
      <sz val="8"/>
      <color theme="1"/>
      <name val="Book Antiqua"/>
      <family val="1"/>
    </font>
    <font>
      <sz val="10"/>
      <color indexed="8"/>
      <name val="Arial"/>
      <family val="2"/>
    </font>
    <font>
      <sz val="10"/>
      <name val="Arial"/>
      <family val="2"/>
    </font>
    <font>
      <b/>
      <sz val="10"/>
      <name val="Arial"/>
      <family val="2"/>
    </font>
    <font>
      <sz val="10"/>
      <color indexed="10"/>
      <name val="Arial"/>
      <family val="2"/>
    </font>
    <font>
      <b/>
      <sz val="18"/>
      <name val="Segoe UI"/>
      <family val="2"/>
    </font>
    <font>
      <b/>
      <sz val="11"/>
      <name val="Segoe UI"/>
      <family val="2"/>
    </font>
    <font>
      <sz val="11"/>
      <name val="Segoe UI"/>
      <family val="2"/>
    </font>
    <font>
      <b/>
      <sz val="14"/>
      <name val="Segoe UI"/>
      <family val="2"/>
    </font>
    <font>
      <sz val="14"/>
      <name val="Segoe UI"/>
      <family val="2"/>
    </font>
    <font>
      <u/>
      <sz val="11"/>
      <color theme="10"/>
      <name val="Calibri"/>
      <family val="2"/>
    </font>
    <font>
      <b/>
      <u/>
      <sz val="14"/>
      <name val="Segoe UI"/>
      <family val="2"/>
    </font>
    <font>
      <sz val="12"/>
      <name val="Book Antiqua"/>
      <family val="1"/>
    </font>
    <font>
      <sz val="11"/>
      <name val="Sagoe UI"/>
      <charset val="1"/>
    </font>
    <font>
      <b/>
      <sz val="11"/>
      <name val="Sagoe UI"/>
      <charset val="1"/>
    </font>
    <font>
      <i/>
      <sz val="11"/>
      <name val="Sagoe UI"/>
      <charset val="1"/>
    </font>
    <font>
      <b/>
      <sz val="10"/>
      <color indexed="8"/>
      <name val="Arial"/>
      <family val="2"/>
    </font>
  </fonts>
  <fills count="23">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CCFF99"/>
        <bgColor indexed="64"/>
      </patternFill>
    </fill>
    <fill>
      <patternFill patternType="solid">
        <fgColor rgb="FFFCB6B8"/>
        <bgColor indexed="64"/>
      </patternFill>
    </fill>
    <fill>
      <patternFill patternType="solid">
        <fgColor theme="0" tint="-0.14999847407452621"/>
        <bgColor indexed="64"/>
      </patternFill>
    </fill>
    <fill>
      <patternFill patternType="solid">
        <fgColor rgb="FFF9FFA7"/>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rgb="FF92D050"/>
        <bgColor indexed="64"/>
      </patternFill>
    </fill>
    <fill>
      <patternFill patternType="solid">
        <fgColor rgb="FFFF3300"/>
        <bgColor indexed="64"/>
      </patternFill>
    </fill>
    <fill>
      <patternFill patternType="solid">
        <fgColor rgb="FFFF5050"/>
        <bgColor indexed="64"/>
      </patternFill>
    </fill>
    <fill>
      <patternFill patternType="solid">
        <fgColor theme="3" tint="0.39997558519241921"/>
        <bgColor indexed="64"/>
      </patternFill>
    </fill>
    <fill>
      <patternFill patternType="solid">
        <fgColor rgb="FF93CDDD"/>
        <bgColor indexed="64"/>
      </patternFill>
    </fill>
  </fills>
  <borders count="30">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rgb="FFFF0000"/>
      </left>
      <right style="medium">
        <color rgb="FFFF0000"/>
      </right>
      <top style="medium">
        <color rgb="FFFF0000"/>
      </top>
      <bottom style="dashed">
        <color rgb="FFFF0000"/>
      </bottom>
      <diagonal/>
    </border>
    <border>
      <left style="medium">
        <color rgb="FFFF0000"/>
      </left>
      <right/>
      <top style="medium">
        <color rgb="FFFF0000"/>
      </top>
      <bottom style="dashed">
        <color rgb="FFFF0000"/>
      </bottom>
      <diagonal/>
    </border>
    <border>
      <left/>
      <right/>
      <top style="medium">
        <color rgb="FFFF0000"/>
      </top>
      <bottom style="dashed">
        <color rgb="FFFF0000"/>
      </bottom>
      <diagonal/>
    </border>
    <border>
      <left/>
      <right style="medium">
        <color rgb="FFFF0000"/>
      </right>
      <top style="medium">
        <color rgb="FFFF0000"/>
      </top>
      <bottom style="dashed">
        <color rgb="FFFF0000"/>
      </bottom>
      <diagonal/>
    </border>
    <border>
      <left style="medium">
        <color rgb="FFFF0000"/>
      </left>
      <right style="medium">
        <color rgb="FFFF0000"/>
      </right>
      <top style="dashed">
        <color rgb="FFFF0000"/>
      </top>
      <bottom style="dashed">
        <color rgb="FFFF0000"/>
      </bottom>
      <diagonal/>
    </border>
    <border>
      <left style="medium">
        <color rgb="FFFF0000"/>
      </left>
      <right/>
      <top style="dashed">
        <color rgb="FFFF0000"/>
      </top>
      <bottom style="dashed">
        <color rgb="FFFF0000"/>
      </bottom>
      <diagonal/>
    </border>
    <border>
      <left/>
      <right/>
      <top style="dashed">
        <color rgb="FFFF0000"/>
      </top>
      <bottom style="dashed">
        <color rgb="FFFF0000"/>
      </bottom>
      <diagonal/>
    </border>
    <border>
      <left/>
      <right style="medium">
        <color rgb="FFFF0000"/>
      </right>
      <top style="dashed">
        <color rgb="FFFF0000"/>
      </top>
      <bottom style="dashed">
        <color rgb="FFFF0000"/>
      </bottom>
      <diagonal/>
    </border>
    <border>
      <left style="medium">
        <color rgb="FFFF0000"/>
      </left>
      <right/>
      <top style="dashed">
        <color rgb="FFFF0000"/>
      </top>
      <bottom style="medium">
        <color rgb="FFFF0000"/>
      </bottom>
      <diagonal/>
    </border>
    <border>
      <left/>
      <right/>
      <top style="dashed">
        <color rgb="FFFF0000"/>
      </top>
      <bottom style="medium">
        <color rgb="FFFF0000"/>
      </bottom>
      <diagonal/>
    </border>
    <border>
      <left/>
      <right style="medium">
        <color rgb="FFFF0000"/>
      </right>
      <top style="dashed">
        <color rgb="FFFF0000"/>
      </top>
      <bottom style="medium">
        <color rgb="FFFF0000"/>
      </bottom>
      <diagonal/>
    </border>
    <border>
      <left style="medium">
        <color rgb="FFFF0000"/>
      </left>
      <right style="medium">
        <color rgb="FFFF0000"/>
      </right>
      <top style="dashed">
        <color rgb="FFFF0000"/>
      </top>
      <bottom style="medium">
        <color rgb="FFFF0000"/>
      </bottom>
      <diagonal/>
    </border>
  </borders>
  <cellStyleXfs count="3">
    <xf numFmtId="0" fontId="0" fillId="0" borderId="0"/>
    <xf numFmtId="43" fontId="1" fillId="0" borderId="0" applyFont="0" applyFill="0" applyBorder="0" applyAlignment="0" applyProtection="0"/>
    <xf numFmtId="0" fontId="35" fillId="0" borderId="0" applyNumberFormat="0" applyFill="0" applyBorder="0" applyAlignment="0" applyProtection="0">
      <alignment vertical="top"/>
      <protection locked="0"/>
    </xf>
  </cellStyleXfs>
  <cellXfs count="457">
    <xf numFmtId="0" fontId="0" fillId="0" borderId="0" xfId="0"/>
    <xf numFmtId="0" fontId="2" fillId="0" borderId="0" xfId="0" applyFont="1"/>
    <xf numFmtId="0" fontId="2" fillId="0" borderId="0" xfId="0" applyFont="1" applyAlignment="1">
      <alignment horizontal="center"/>
    </xf>
    <xf numFmtId="0" fontId="8" fillId="0" borderId="0" xfId="0" applyFont="1"/>
    <xf numFmtId="0" fontId="2" fillId="0" borderId="0" xfId="0" applyFont="1" applyAlignment="1">
      <alignment wrapText="1"/>
    </xf>
    <xf numFmtId="0" fontId="10"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vertical="center" wrapText="1"/>
    </xf>
    <xf numFmtId="0" fontId="10" fillId="0" borderId="0" xfId="0" applyFont="1" applyAlignment="1">
      <alignment horizontal="center" vertical="center"/>
    </xf>
    <xf numFmtId="0" fontId="2" fillId="0" borderId="0" xfId="0" applyFont="1" applyAlignment="1">
      <alignment horizontal="center" vertical="center"/>
    </xf>
    <xf numFmtId="0" fontId="11" fillId="0" borderId="0" xfId="0" applyFont="1"/>
    <xf numFmtId="0" fontId="12" fillId="0" borderId="0" xfId="0" applyFont="1" applyBorder="1" applyAlignment="1" applyProtection="1">
      <alignment horizontal="left" vertical="top" wrapText="1"/>
      <protection locked="0"/>
    </xf>
    <xf numFmtId="0" fontId="11" fillId="0" borderId="0" xfId="0" applyFont="1" applyAlignment="1">
      <alignment horizontal="center" vertical="center"/>
    </xf>
    <xf numFmtId="0" fontId="2" fillId="0" borderId="0"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1" fillId="0" borderId="0" xfId="0" applyFont="1" applyAlignment="1">
      <alignment vertical="top"/>
    </xf>
    <xf numFmtId="0" fontId="2" fillId="0" borderId="0" xfId="0" applyFont="1" applyAlignment="1">
      <alignment vertical="top" wrapText="1"/>
    </xf>
    <xf numFmtId="0" fontId="2" fillId="2" borderId="0" xfId="0" applyFont="1" applyFill="1"/>
    <xf numFmtId="0" fontId="3" fillId="2" borderId="0" xfId="0" applyFont="1" applyFill="1"/>
    <xf numFmtId="0" fontId="10" fillId="3" borderId="0" xfId="0" applyFont="1" applyFill="1" applyAlignment="1">
      <alignment horizontal="center"/>
    </xf>
    <xf numFmtId="0" fontId="10" fillId="3" borderId="0" xfId="0" applyFont="1" applyFill="1" applyAlignment="1">
      <alignment horizontal="center" vertical="center"/>
    </xf>
    <xf numFmtId="0" fontId="10" fillId="4" borderId="0" xfId="0" applyFont="1" applyFill="1" applyAlignment="1">
      <alignment horizontal="center"/>
    </xf>
    <xf numFmtId="0" fontId="10" fillId="4" borderId="0" xfId="0" applyFont="1" applyFill="1" applyAlignment="1">
      <alignment horizontal="center" vertical="center"/>
    </xf>
    <xf numFmtId="165" fontId="2" fillId="2" borderId="0" xfId="1" applyNumberFormat="1" applyFont="1" applyFill="1" applyBorder="1"/>
    <xf numFmtId="43" fontId="2" fillId="2" borderId="0" xfId="1" applyFont="1" applyFill="1" applyBorder="1"/>
    <xf numFmtId="0" fontId="2" fillId="5" borderId="4" xfId="0" applyFont="1" applyFill="1" applyBorder="1" applyAlignment="1">
      <alignment horizontal="center" vertical="center"/>
    </xf>
    <xf numFmtId="0" fontId="7" fillId="5" borderId="7"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0" fillId="5" borderId="7" xfId="0" applyFont="1" applyFill="1" applyBorder="1" applyAlignment="1">
      <alignment horizontal="center" vertical="center"/>
    </xf>
    <xf numFmtId="0" fontId="10" fillId="5" borderId="2" xfId="0" applyFont="1" applyFill="1" applyBorder="1" applyAlignment="1">
      <alignment horizontal="center" vertical="center"/>
    </xf>
    <xf numFmtId="0" fontId="3" fillId="2" borderId="10" xfId="0" applyFont="1" applyFill="1" applyBorder="1" applyAlignment="1">
      <alignment vertical="top"/>
    </xf>
    <xf numFmtId="0" fontId="3" fillId="2" borderId="11" xfId="0" applyFont="1" applyFill="1" applyBorder="1" applyAlignment="1">
      <alignment vertical="top"/>
    </xf>
    <xf numFmtId="0" fontId="4" fillId="5" borderId="11" xfId="0" applyFont="1" applyFill="1" applyBorder="1" applyAlignment="1">
      <alignment horizontal="center" vertical="center"/>
    </xf>
    <xf numFmtId="0" fontId="2" fillId="5" borderId="11" xfId="0" applyFont="1" applyFill="1" applyBorder="1"/>
    <xf numFmtId="166" fontId="4" fillId="5" borderId="11" xfId="1" applyNumberFormat="1" applyFont="1" applyFill="1" applyBorder="1" applyAlignment="1">
      <alignment horizontal="left" vertical="center"/>
    </xf>
    <xf numFmtId="0" fontId="2" fillId="2" borderId="0" xfId="0" applyFont="1" applyFill="1" applyBorder="1"/>
    <xf numFmtId="0" fontId="2" fillId="0" borderId="0" xfId="0" applyFont="1" applyBorder="1"/>
    <xf numFmtId="165" fontId="4" fillId="5" borderId="11" xfId="1" applyNumberFormat="1" applyFont="1" applyFill="1" applyBorder="1" applyAlignment="1">
      <alignment horizontal="left" vertical="center"/>
    </xf>
    <xf numFmtId="165" fontId="2" fillId="2" borderId="11" xfId="1" applyNumberFormat="1" applyFont="1" applyFill="1" applyBorder="1" applyAlignment="1">
      <alignment horizontal="left" vertical="center"/>
    </xf>
    <xf numFmtId="0" fontId="18" fillId="0" borderId="0" xfId="0" applyFont="1"/>
    <xf numFmtId="0" fontId="19" fillId="0" borderId="0" xfId="0" applyFont="1"/>
    <xf numFmtId="0" fontId="20" fillId="0" borderId="0" xfId="0" applyFont="1" applyAlignment="1">
      <alignment horizontal="center" vertical="center"/>
    </xf>
    <xf numFmtId="0" fontId="0" fillId="0" borderId="0" xfId="0" quotePrefix="1" applyAlignment="1">
      <alignment horizontal="center"/>
    </xf>
    <xf numFmtId="0" fontId="0" fillId="0" borderId="0" xfId="0" applyAlignment="1">
      <alignment horizontal="center"/>
    </xf>
    <xf numFmtId="0" fontId="21" fillId="10" borderId="0" xfId="0" applyFont="1" applyFill="1" applyAlignment="1">
      <alignment horizontal="center" vertical="center"/>
    </xf>
    <xf numFmtId="0" fontId="2" fillId="2" borderId="0" xfId="0" applyFont="1" applyFill="1" applyBorder="1" applyAlignment="1">
      <alignment horizontal="left"/>
    </xf>
    <xf numFmtId="0" fontId="2" fillId="2" borderId="0" xfId="0" applyFont="1" applyFill="1" applyBorder="1" applyAlignment="1">
      <alignment horizontal="center"/>
    </xf>
    <xf numFmtId="0" fontId="5" fillId="2" borderId="0" xfId="0" applyFont="1" applyFill="1" applyBorder="1" applyAlignment="1">
      <alignment horizontal="left" vertical="center"/>
    </xf>
    <xf numFmtId="0" fontId="2" fillId="12" borderId="9" xfId="0" applyFont="1" applyFill="1" applyBorder="1" applyAlignment="1">
      <alignment horizontal="center"/>
    </xf>
    <xf numFmtId="0" fontId="2" fillId="12" borderId="10" xfId="0" applyFont="1" applyFill="1" applyBorder="1" applyAlignment="1">
      <alignment horizontal="center"/>
    </xf>
    <xf numFmtId="0" fontId="2" fillId="12" borderId="8" xfId="0" applyFont="1" applyFill="1" applyBorder="1" applyAlignment="1">
      <alignment horizontal="center"/>
    </xf>
    <xf numFmtId="0" fontId="2" fillId="12" borderId="11" xfId="0" applyFont="1" applyFill="1" applyBorder="1" applyAlignment="1">
      <alignment horizontal="center" vertical="top"/>
    </xf>
    <xf numFmtId="0" fontId="2" fillId="12" borderId="10" xfId="0" applyFont="1" applyFill="1" applyBorder="1" applyAlignment="1">
      <alignment horizontal="center" vertical="top"/>
    </xf>
    <xf numFmtId="0" fontId="2" fillId="12" borderId="10" xfId="0" applyFont="1" applyFill="1" applyBorder="1"/>
    <xf numFmtId="165" fontId="2" fillId="9" borderId="11" xfId="1" applyNumberFormat="1" applyFont="1" applyFill="1" applyBorder="1" applyAlignment="1">
      <alignment horizontal="left" vertical="center"/>
    </xf>
    <xf numFmtId="165" fontId="2" fillId="7" borderId="11" xfId="1" applyNumberFormat="1" applyFont="1" applyFill="1" applyBorder="1" applyAlignment="1">
      <alignment horizontal="left" vertical="center"/>
    </xf>
    <xf numFmtId="165" fontId="2" fillId="11" borderId="11" xfId="1" applyNumberFormat="1" applyFont="1" applyFill="1" applyBorder="1" applyAlignment="1">
      <alignment horizontal="left" vertical="center"/>
    </xf>
    <xf numFmtId="0" fontId="0" fillId="0" borderId="0" xfId="0"/>
    <xf numFmtId="0" fontId="22" fillId="0" borderId="0" xfId="0" applyFont="1"/>
    <xf numFmtId="0" fontId="23" fillId="7" borderId="11" xfId="0" applyFont="1" applyFill="1" applyBorder="1" applyAlignment="1">
      <alignment horizontal="center" vertical="center"/>
    </xf>
    <xf numFmtId="0" fontId="23" fillId="0" borderId="0" xfId="0" applyFont="1" applyAlignment="1">
      <alignment horizontal="center" vertical="center"/>
    </xf>
    <xf numFmtId="0" fontId="23" fillId="7" borderId="8" xfId="0" applyFont="1" applyFill="1" applyBorder="1" applyAlignment="1">
      <alignment horizontal="center" vertical="center"/>
    </xf>
    <xf numFmtId="0" fontId="22" fillId="10" borderId="8" xfId="0" applyFont="1" applyFill="1" applyBorder="1"/>
    <xf numFmtId="2" fontId="22" fillId="10" borderId="11" xfId="0" applyNumberFormat="1" applyFont="1" applyFill="1" applyBorder="1"/>
    <xf numFmtId="0" fontId="24" fillId="10" borderId="11" xfId="0" applyFont="1" applyFill="1" applyBorder="1" applyAlignment="1">
      <alignment horizontal="center"/>
    </xf>
    <xf numFmtId="0" fontId="22" fillId="0" borderId="15" xfId="0" applyFont="1" applyBorder="1"/>
    <xf numFmtId="0" fontId="22" fillId="0" borderId="1" xfId="0" applyFont="1" applyBorder="1"/>
    <xf numFmtId="2" fontId="22" fillId="9" borderId="1" xfId="0" applyNumberFormat="1" applyFont="1" applyFill="1" applyBorder="1"/>
    <xf numFmtId="2" fontId="22" fillId="8" borderId="0" xfId="0" applyNumberFormat="1" applyFont="1" applyFill="1" applyBorder="1"/>
    <xf numFmtId="2" fontId="22" fillId="0" borderId="8" xfId="0" applyNumberFormat="1" applyFont="1" applyBorder="1"/>
    <xf numFmtId="0" fontId="24" fillId="0" borderId="14" xfId="0" applyFont="1" applyBorder="1" applyAlignment="1">
      <alignment horizontal="center"/>
    </xf>
    <xf numFmtId="2" fontId="22" fillId="8" borderId="12" xfId="0" applyNumberFormat="1" applyFont="1" applyFill="1" applyBorder="1"/>
    <xf numFmtId="0" fontId="24" fillId="0" borderId="1" xfId="0" applyFont="1" applyBorder="1" applyAlignment="1">
      <alignment horizontal="center"/>
    </xf>
    <xf numFmtId="0" fontId="22" fillId="0" borderId="13" xfId="0" applyFont="1" applyBorder="1"/>
    <xf numFmtId="0" fontId="22" fillId="0" borderId="14" xfId="0" applyFont="1" applyBorder="1"/>
    <xf numFmtId="2" fontId="22" fillId="9" borderId="14" xfId="0" applyNumberFormat="1" applyFont="1" applyFill="1" applyBorder="1"/>
    <xf numFmtId="2" fontId="22" fillId="0" borderId="9" xfId="0" applyNumberFormat="1" applyFont="1" applyBorder="1"/>
    <xf numFmtId="0" fontId="22" fillId="0" borderId="5" xfId="0" applyFont="1" applyBorder="1"/>
    <xf numFmtId="0" fontId="22" fillId="0" borderId="3" xfId="0" applyFont="1" applyBorder="1"/>
    <xf numFmtId="2" fontId="22" fillId="10" borderId="7" xfId="0" applyNumberFormat="1" applyFont="1" applyFill="1" applyBorder="1"/>
    <xf numFmtId="0" fontId="24" fillId="10" borderId="2" xfId="0" applyFont="1" applyFill="1" applyBorder="1" applyAlignment="1">
      <alignment horizontal="center"/>
    </xf>
    <xf numFmtId="2" fontId="22" fillId="9" borderId="3" xfId="0" applyNumberFormat="1" applyFont="1" applyFill="1" applyBorder="1"/>
    <xf numFmtId="2" fontId="22" fillId="0" borderId="10" xfId="0" applyNumberFormat="1" applyFont="1" applyBorder="1"/>
    <xf numFmtId="2" fontId="22" fillId="9" borderId="0" xfId="0" applyNumberFormat="1" applyFont="1" applyFill="1" applyBorder="1"/>
    <xf numFmtId="2" fontId="22" fillId="0" borderId="0" xfId="0" applyNumberFormat="1" applyFont="1" applyBorder="1"/>
    <xf numFmtId="2" fontId="22" fillId="8" borderId="9" xfId="0" applyNumberFormat="1" applyFont="1" applyFill="1" applyBorder="1"/>
    <xf numFmtId="0" fontId="24" fillId="0" borderId="9" xfId="0" applyFont="1" applyBorder="1" applyAlignment="1">
      <alignment horizontal="center"/>
    </xf>
    <xf numFmtId="2" fontId="22" fillId="8" borderId="6" xfId="0" applyNumberFormat="1" applyFont="1" applyFill="1" applyBorder="1"/>
    <xf numFmtId="0" fontId="24" fillId="0" borderId="3" xfId="0" applyFont="1" applyBorder="1" applyAlignment="1">
      <alignment horizontal="center"/>
    </xf>
    <xf numFmtId="2" fontId="22" fillId="9" borderId="6" xfId="0" applyNumberFormat="1" applyFont="1" applyFill="1" applyBorder="1"/>
    <xf numFmtId="2" fontId="22" fillId="8" borderId="10" xfId="0" applyNumberFormat="1" applyFont="1" applyFill="1" applyBorder="1"/>
    <xf numFmtId="2" fontId="22" fillId="0" borderId="6" xfId="0" applyNumberFormat="1" applyFont="1" applyBorder="1"/>
    <xf numFmtId="0" fontId="24" fillId="0" borderId="10" xfId="0" applyFont="1" applyBorder="1" applyAlignment="1">
      <alignment horizontal="center"/>
    </xf>
    <xf numFmtId="0" fontId="0" fillId="0" borderId="0" xfId="0" applyAlignment="1"/>
    <xf numFmtId="0" fontId="0" fillId="0" borderId="0" xfId="0"/>
    <xf numFmtId="0" fontId="32" fillId="13" borderId="0" xfId="0" applyFont="1" applyFill="1" applyProtection="1"/>
    <xf numFmtId="0" fontId="34" fillId="14" borderId="0" xfId="0" applyFont="1" applyFill="1" applyBorder="1" applyProtection="1"/>
    <xf numFmtId="0" fontId="32" fillId="14" borderId="0" xfId="0" applyFont="1" applyFill="1" applyBorder="1" applyAlignment="1" applyProtection="1">
      <alignment horizontal="left"/>
    </xf>
    <xf numFmtId="0" fontId="32" fillId="14" borderId="0" xfId="0" applyFont="1" applyFill="1" applyBorder="1" applyProtection="1"/>
    <xf numFmtId="0" fontId="31" fillId="15" borderId="0" xfId="0" applyFont="1" applyFill="1" applyBorder="1" applyAlignment="1" applyProtection="1">
      <alignment horizontal="left"/>
    </xf>
    <xf numFmtId="0" fontId="31" fillId="0" borderId="24" xfId="0" applyFont="1" applyFill="1" applyBorder="1" applyAlignment="1" applyProtection="1">
      <alignment horizontal="center"/>
    </xf>
    <xf numFmtId="0" fontId="32" fillId="13" borderId="0" xfId="0" applyFont="1" applyFill="1" applyAlignment="1" applyProtection="1">
      <alignment horizontal="center"/>
    </xf>
    <xf numFmtId="0" fontId="31" fillId="17" borderId="0" xfId="0" applyFont="1" applyFill="1" applyBorder="1" applyAlignment="1" applyProtection="1">
      <alignment horizontal="left"/>
    </xf>
    <xf numFmtId="0" fontId="31" fillId="17" borderId="0" xfId="0" applyFont="1" applyFill="1" applyBorder="1" applyProtection="1"/>
    <xf numFmtId="0" fontId="32" fillId="17" borderId="0" xfId="0" applyFont="1" applyFill="1" applyBorder="1" applyProtection="1"/>
    <xf numFmtId="0" fontId="31" fillId="17" borderId="0" xfId="0" applyFont="1" applyFill="1" applyBorder="1" applyAlignment="1" applyProtection="1">
      <alignment horizontal="center"/>
    </xf>
    <xf numFmtId="0" fontId="34" fillId="11" borderId="0" xfId="0" applyFont="1" applyFill="1" applyBorder="1" applyProtection="1"/>
    <xf numFmtId="0" fontId="2" fillId="13" borderId="0" xfId="0" applyFont="1" applyFill="1" applyProtection="1"/>
    <xf numFmtId="0" fontId="37" fillId="11" borderId="0" xfId="0" applyFont="1" applyFill="1" applyAlignment="1" applyProtection="1">
      <alignment horizontal="center" vertical="top"/>
    </xf>
    <xf numFmtId="0" fontId="5" fillId="11" borderId="0" xfId="0" applyFont="1" applyFill="1" applyAlignment="1" applyProtection="1">
      <alignment horizontal="center"/>
    </xf>
    <xf numFmtId="0" fontId="39" fillId="18" borderId="8" xfId="0" applyFont="1" applyFill="1" applyBorder="1" applyAlignment="1" applyProtection="1">
      <alignment horizontal="center" vertical="center"/>
    </xf>
    <xf numFmtId="0" fontId="38" fillId="0" borderId="13" xfId="0" applyFont="1" applyFill="1" applyBorder="1" applyAlignment="1" applyProtection="1">
      <alignment vertical="top"/>
    </xf>
    <xf numFmtId="0" fontId="38" fillId="0" borderId="5" xfId="0" applyFont="1" applyFill="1" applyBorder="1" applyAlignment="1" applyProtection="1">
      <alignment vertical="top"/>
    </xf>
    <xf numFmtId="0" fontId="38" fillId="0" borderId="9" xfId="0" applyFont="1" applyFill="1" applyBorder="1" applyProtection="1"/>
    <xf numFmtId="0" fontId="39" fillId="19" borderId="11" xfId="0" applyFont="1" applyFill="1" applyBorder="1" applyAlignment="1" applyProtection="1">
      <alignment horizontal="center"/>
    </xf>
    <xf numFmtId="0" fontId="38" fillId="0" borderId="8" xfId="0" applyFont="1" applyFill="1" applyBorder="1" applyAlignment="1" applyProtection="1">
      <alignment wrapText="1"/>
    </xf>
    <xf numFmtId="0" fontId="38" fillId="0" borderId="10" xfId="0" applyFont="1" applyFill="1" applyBorder="1" applyProtection="1"/>
    <xf numFmtId="164" fontId="39" fillId="18" borderId="11" xfId="0" applyNumberFormat="1" applyFont="1" applyFill="1" applyBorder="1" applyAlignment="1" applyProtection="1">
      <alignment horizontal="center" vertical="center"/>
    </xf>
    <xf numFmtId="2" fontId="39" fillId="18" borderId="11" xfId="0" applyNumberFormat="1" applyFont="1" applyFill="1" applyBorder="1" applyAlignment="1" applyProtection="1">
      <alignment horizontal="center" vertical="center"/>
    </xf>
    <xf numFmtId="0" fontId="38" fillId="20" borderId="11" xfId="0" applyFont="1" applyFill="1" applyBorder="1" applyAlignment="1" applyProtection="1">
      <alignment horizontal="center" vertical="top"/>
    </xf>
    <xf numFmtId="0" fontId="38" fillId="0" borderId="9" xfId="0" applyFont="1" applyFill="1" applyBorder="1" applyAlignment="1" applyProtection="1">
      <alignment wrapText="1"/>
    </xf>
    <xf numFmtId="0" fontId="38" fillId="0" borderId="9" xfId="0" applyFont="1" applyFill="1" applyBorder="1" applyAlignment="1" applyProtection="1"/>
    <xf numFmtId="0" fontId="38" fillId="0" borderId="10" xfId="0" applyFont="1" applyFill="1" applyBorder="1" applyAlignment="1" applyProtection="1"/>
    <xf numFmtId="0" fontId="38" fillId="0" borderId="10" xfId="0" applyFont="1" applyFill="1" applyBorder="1" applyAlignment="1" applyProtection="1">
      <alignment vertical="top" wrapText="1"/>
    </xf>
    <xf numFmtId="0" fontId="38" fillId="0" borderId="9" xfId="0" applyFont="1" applyFill="1" applyBorder="1" applyAlignment="1" applyProtection="1">
      <alignment vertical="top" wrapText="1"/>
    </xf>
    <xf numFmtId="0" fontId="14" fillId="13" borderId="0" xfId="0" applyFont="1" applyFill="1" applyProtection="1"/>
    <xf numFmtId="0" fontId="26" fillId="13" borderId="0" xfId="0" applyFont="1" applyFill="1" applyProtection="1"/>
    <xf numFmtId="0" fontId="17" fillId="13" borderId="0" xfId="0" applyFont="1" applyFill="1" applyAlignment="1" applyProtection="1">
      <alignment horizontal="center" vertical="top"/>
    </xf>
    <xf numFmtId="0" fontId="2" fillId="13" borderId="0" xfId="0" applyFont="1" applyFill="1" applyAlignment="1" applyProtection="1">
      <alignment horizontal="center"/>
    </xf>
    <xf numFmtId="1" fontId="39" fillId="21" borderId="8" xfId="0" applyNumberFormat="1" applyFont="1" applyFill="1" applyBorder="1" applyAlignment="1" applyProtection="1">
      <alignment horizontal="center" vertical="center"/>
    </xf>
    <xf numFmtId="1" fontId="39" fillId="21" borderId="9" xfId="0" applyNumberFormat="1" applyFont="1" applyFill="1" applyBorder="1" applyAlignment="1" applyProtection="1">
      <alignment horizontal="center" vertical="center"/>
    </xf>
    <xf numFmtId="1" fontId="39" fillId="21" borderId="10" xfId="0" applyNumberFormat="1" applyFont="1" applyFill="1" applyBorder="1" applyAlignment="1" applyProtection="1">
      <alignment horizontal="center" vertical="center"/>
    </xf>
    <xf numFmtId="1" fontId="39" fillId="21" borderId="9" xfId="1" applyNumberFormat="1" applyFont="1" applyFill="1" applyBorder="1" applyAlignment="1" applyProtection="1">
      <alignment horizontal="center" vertical="center"/>
    </xf>
    <xf numFmtId="1" fontId="39" fillId="21" borderId="10" xfId="1" applyNumberFormat="1" applyFont="1" applyFill="1" applyBorder="1" applyAlignment="1" applyProtection="1">
      <alignment horizontal="center" vertical="center"/>
    </xf>
    <xf numFmtId="1" fontId="39" fillId="18" borderId="11" xfId="0" applyNumberFormat="1" applyFont="1" applyFill="1" applyBorder="1" applyAlignment="1" applyProtection="1">
      <alignment horizontal="center" vertical="center"/>
    </xf>
    <xf numFmtId="164" fontId="39" fillId="16" borderId="9" xfId="0" applyNumberFormat="1" applyFont="1" applyFill="1" applyBorder="1" applyAlignment="1" applyProtection="1">
      <alignment horizontal="center" vertical="center"/>
      <protection locked="0"/>
    </xf>
    <xf numFmtId="164" fontId="39" fillId="16" borderId="10" xfId="0" applyNumberFormat="1" applyFont="1" applyFill="1" applyBorder="1" applyAlignment="1" applyProtection="1">
      <alignment horizontal="center" vertical="center"/>
      <protection locked="0"/>
    </xf>
    <xf numFmtId="0" fontId="39" fillId="18" borderId="4" xfId="0" applyFont="1" applyFill="1" applyBorder="1" applyAlignment="1" applyProtection="1">
      <alignment horizontal="center" vertical="center"/>
    </xf>
    <xf numFmtId="165" fontId="39" fillId="18" borderId="11" xfId="0" applyNumberFormat="1" applyFont="1" applyFill="1" applyBorder="1" applyAlignment="1" applyProtection="1">
      <alignment horizontal="center" vertical="center" wrapText="1"/>
    </xf>
    <xf numFmtId="0" fontId="39" fillId="18" borderId="11" xfId="0" applyFont="1" applyFill="1" applyBorder="1" applyAlignment="1" applyProtection="1">
      <alignment horizontal="center" vertical="center" wrapText="1"/>
    </xf>
    <xf numFmtId="165" fontId="39" fillId="18" borderId="11" xfId="0" applyNumberFormat="1" applyFont="1" applyFill="1" applyBorder="1" applyAlignment="1" applyProtection="1">
      <alignment horizontal="center" vertical="center"/>
    </xf>
    <xf numFmtId="165" fontId="39" fillId="18" borderId="11" xfId="1" applyNumberFormat="1" applyFont="1" applyFill="1" applyBorder="1" applyAlignment="1" applyProtection="1">
      <alignment horizontal="center" vertical="center"/>
    </xf>
    <xf numFmtId="1" fontId="39" fillId="18" borderId="8" xfId="0" applyNumberFormat="1" applyFont="1" applyFill="1" applyBorder="1" applyAlignment="1" applyProtection="1">
      <alignment horizontal="center" vertical="center"/>
    </xf>
    <xf numFmtId="164" fontId="39" fillId="21" borderId="8" xfId="0" applyNumberFormat="1" applyFont="1" applyFill="1" applyBorder="1" applyAlignment="1" applyProtection="1">
      <alignment horizontal="center" vertical="center"/>
      <protection locked="0"/>
    </xf>
    <xf numFmtId="0" fontId="39" fillId="21" borderId="9" xfId="0" applyFont="1" applyFill="1" applyBorder="1" applyAlignment="1" applyProtection="1">
      <alignment horizontal="center" vertical="center"/>
      <protection locked="0"/>
    </xf>
    <xf numFmtId="0" fontId="39" fillId="21" borderId="10" xfId="0" applyFont="1" applyFill="1" applyBorder="1" applyAlignment="1" applyProtection="1">
      <alignment horizontal="center" vertical="center"/>
      <protection locked="0"/>
    </xf>
    <xf numFmtId="1" fontId="39" fillId="16" borderId="8" xfId="0" applyNumberFormat="1" applyFont="1" applyFill="1" applyBorder="1" applyAlignment="1" applyProtection="1">
      <alignment horizontal="center" vertical="center"/>
    </xf>
    <xf numFmtId="1" fontId="39" fillId="16" borderId="9" xfId="0" applyNumberFormat="1" applyFont="1" applyFill="1" applyBorder="1" applyAlignment="1" applyProtection="1">
      <alignment horizontal="center" vertical="center"/>
    </xf>
    <xf numFmtId="1" fontId="39" fillId="16" borderId="10" xfId="0" applyNumberFormat="1" applyFont="1" applyFill="1" applyBorder="1" applyAlignment="1" applyProtection="1">
      <alignment horizontal="center" vertical="center"/>
    </xf>
    <xf numFmtId="0" fontId="38" fillId="21" borderId="9" xfId="0" applyFont="1" applyFill="1" applyBorder="1" applyAlignment="1" applyProtection="1">
      <alignment horizontal="center" vertical="center"/>
    </xf>
    <xf numFmtId="0" fontId="38" fillId="21" borderId="10" xfId="0" applyFont="1" applyFill="1" applyBorder="1" applyAlignment="1" applyProtection="1">
      <alignment horizontal="center" vertical="center"/>
    </xf>
    <xf numFmtId="0" fontId="38" fillId="16" borderId="9" xfId="0" applyFont="1" applyFill="1" applyBorder="1" applyAlignment="1" applyProtection="1">
      <alignment horizontal="center" vertical="center"/>
    </xf>
    <xf numFmtId="0" fontId="38" fillId="16" borderId="10" xfId="0" applyFont="1" applyFill="1" applyBorder="1" applyAlignment="1" applyProtection="1">
      <alignment horizontal="center" vertical="center"/>
    </xf>
    <xf numFmtId="0" fontId="39" fillId="10" borderId="9" xfId="0" applyFont="1" applyFill="1" applyBorder="1" applyAlignment="1" applyProtection="1">
      <alignment horizontal="center" vertical="top"/>
    </xf>
    <xf numFmtId="0" fontId="39" fillId="10" borderId="10" xfId="0" applyFont="1" applyFill="1" applyBorder="1" applyAlignment="1" applyProtection="1">
      <alignment horizontal="center" vertical="top"/>
    </xf>
    <xf numFmtId="165" fontId="39" fillId="10" borderId="8" xfId="0" applyNumberFormat="1" applyFont="1" applyFill="1" applyBorder="1" applyAlignment="1" applyProtection="1">
      <alignment horizontal="center" vertical="top" wrapText="1"/>
    </xf>
    <xf numFmtId="0" fontId="39" fillId="10" borderId="10" xfId="0" applyFont="1" applyFill="1" applyBorder="1" applyAlignment="1" applyProtection="1">
      <alignment horizontal="center" vertical="top" wrapText="1"/>
    </xf>
    <xf numFmtId="0" fontId="39" fillId="10" borderId="9" xfId="0" applyFont="1" applyFill="1" applyBorder="1" applyAlignment="1" applyProtection="1">
      <alignment horizontal="center" vertical="top" wrapText="1"/>
    </xf>
    <xf numFmtId="2" fontId="39" fillId="21" borderId="8" xfId="0" applyNumberFormat="1" applyFont="1" applyFill="1" applyBorder="1" applyAlignment="1" applyProtection="1">
      <alignment horizontal="center" vertical="top"/>
    </xf>
    <xf numFmtId="0" fontId="39" fillId="21" borderId="9" xfId="0" applyFont="1" applyFill="1" applyBorder="1" applyAlignment="1" applyProtection="1">
      <alignment horizontal="center" vertical="top"/>
    </xf>
    <xf numFmtId="0" fontId="39" fillId="21" borderId="10" xfId="0" applyFont="1" applyFill="1" applyBorder="1" applyAlignment="1" applyProtection="1">
      <alignment horizontal="center" vertical="top"/>
    </xf>
    <xf numFmtId="2" fontId="39" fillId="16" borderId="8" xfId="0" applyNumberFormat="1" applyFont="1" applyFill="1" applyBorder="1" applyAlignment="1" applyProtection="1">
      <alignment horizontal="center" vertical="top"/>
    </xf>
    <xf numFmtId="0" fontId="39" fillId="16" borderId="9" xfId="0" applyFont="1" applyFill="1" applyBorder="1" applyAlignment="1" applyProtection="1">
      <alignment horizontal="center" vertical="top"/>
    </xf>
    <xf numFmtId="0" fontId="39" fillId="16" borderId="10" xfId="0" applyFont="1" applyFill="1" applyBorder="1" applyAlignment="1" applyProtection="1">
      <alignment horizontal="center" vertical="top"/>
    </xf>
    <xf numFmtId="0" fontId="39" fillId="16" borderId="9" xfId="0" applyFont="1" applyFill="1" applyBorder="1" applyAlignment="1" applyProtection="1">
      <alignment horizontal="center" vertical="top" wrapText="1"/>
    </xf>
    <xf numFmtId="0" fontId="39" fillId="16" borderId="10" xfId="0" applyFont="1" applyFill="1" applyBorder="1" applyAlignment="1" applyProtection="1">
      <alignment horizontal="center" vertical="top" wrapText="1"/>
    </xf>
    <xf numFmtId="2" fontId="39" fillId="16" borderId="9" xfId="0" applyNumberFormat="1" applyFont="1" applyFill="1" applyBorder="1" applyAlignment="1" applyProtection="1">
      <alignment horizontal="center" vertical="top"/>
    </xf>
    <xf numFmtId="2" fontId="39" fillId="21" borderId="9" xfId="0" applyNumberFormat="1" applyFont="1" applyFill="1" applyBorder="1" applyAlignment="1" applyProtection="1">
      <alignment horizontal="center" vertical="top"/>
    </xf>
    <xf numFmtId="0" fontId="33" fillId="17" borderId="0" xfId="0" applyFont="1" applyFill="1" applyBorder="1" applyProtection="1"/>
    <xf numFmtId="0" fontId="39" fillId="18" borderId="11" xfId="0" applyFont="1" applyFill="1" applyBorder="1" applyAlignment="1" applyProtection="1">
      <alignment horizontal="center" vertical="center"/>
    </xf>
    <xf numFmtId="0" fontId="39" fillId="10" borderId="14" xfId="0" applyFont="1" applyFill="1" applyBorder="1" applyAlignment="1" applyProtection="1">
      <alignment horizontal="center" vertical="top" wrapText="1"/>
    </xf>
    <xf numFmtId="0" fontId="39" fillId="10" borderId="3" xfId="0" applyFont="1" applyFill="1" applyBorder="1" applyAlignment="1" applyProtection="1">
      <alignment horizontal="center" vertical="top" wrapText="1"/>
    </xf>
    <xf numFmtId="0" fontId="38" fillId="2" borderId="13" xfId="0" applyFont="1" applyFill="1" applyBorder="1" applyAlignment="1">
      <alignment horizontal="left" vertical="top" wrapText="1"/>
    </xf>
    <xf numFmtId="0" fontId="38" fillId="2" borderId="8" xfId="0" applyFont="1" applyFill="1" applyBorder="1" applyAlignment="1">
      <alignment vertical="top" wrapText="1"/>
    </xf>
    <xf numFmtId="0" fontId="38" fillId="2" borderId="9" xfId="0" applyFont="1" applyFill="1" applyBorder="1"/>
    <xf numFmtId="0" fontId="38" fillId="2" borderId="8" xfId="0" applyFont="1" applyFill="1" applyBorder="1" applyAlignment="1">
      <alignment wrapText="1"/>
    </xf>
    <xf numFmtId="0" fontId="38" fillId="2" borderId="10" xfId="0" applyFont="1" applyFill="1" applyBorder="1"/>
    <xf numFmtId="0" fontId="38" fillId="2" borderId="9" xfId="0" applyFont="1" applyFill="1" applyBorder="1" applyAlignment="1">
      <alignment vertical="top" wrapText="1"/>
    </xf>
    <xf numFmtId="0" fontId="38" fillId="2" borderId="10" xfId="0" applyFont="1" applyFill="1" applyBorder="1" applyAlignment="1">
      <alignment vertical="top" wrapText="1"/>
    </xf>
    <xf numFmtId="0" fontId="38" fillId="2" borderId="9" xfId="0" applyFont="1" applyFill="1" applyBorder="1" applyAlignment="1">
      <alignment horizontal="justify"/>
    </xf>
    <xf numFmtId="0" fontId="38" fillId="2" borderId="13" xfId="0" applyFont="1" applyFill="1" applyBorder="1" applyAlignment="1">
      <alignment horizontal="justify"/>
    </xf>
    <xf numFmtId="0" fontId="38" fillId="20" borderId="8" xfId="0" applyFont="1" applyFill="1" applyBorder="1" applyAlignment="1" applyProtection="1">
      <alignment vertical="top"/>
    </xf>
    <xf numFmtId="0" fontId="38" fillId="20" borderId="9" xfId="0" applyFont="1" applyFill="1" applyBorder="1" applyAlignment="1" applyProtection="1">
      <alignment vertical="top"/>
    </xf>
    <xf numFmtId="0" fontId="38" fillId="20" borderId="10" xfId="0" applyFont="1" applyFill="1" applyBorder="1" applyAlignment="1" applyProtection="1">
      <alignment vertical="top"/>
    </xf>
    <xf numFmtId="1" fontId="39" fillId="10" borderId="9" xfId="0" applyNumberFormat="1" applyFont="1" applyFill="1" applyBorder="1" applyAlignment="1" applyProtection="1">
      <alignment horizontal="center" vertical="center"/>
    </xf>
    <xf numFmtId="1" fontId="39" fillId="10" borderId="10" xfId="0" applyNumberFormat="1" applyFont="1" applyFill="1" applyBorder="1" applyAlignment="1" applyProtection="1">
      <alignment horizontal="center" vertical="center"/>
    </xf>
    <xf numFmtId="0" fontId="38" fillId="2" borderId="8" xfId="0" applyFont="1" applyFill="1" applyBorder="1" applyAlignment="1">
      <alignment horizontal="left" vertical="top" wrapText="1"/>
    </xf>
    <xf numFmtId="0" fontId="38" fillId="2" borderId="9" xfId="0" applyFont="1" applyFill="1" applyBorder="1" applyAlignment="1">
      <alignment horizontal="justify" vertical="top"/>
    </xf>
    <xf numFmtId="0" fontId="38" fillId="2" borderId="8" xfId="0" applyFont="1" applyFill="1" applyBorder="1" applyAlignment="1">
      <alignment horizontal="left" vertical="justify" wrapText="1"/>
    </xf>
    <xf numFmtId="0" fontId="38" fillId="2" borderId="8" xfId="0" applyFont="1" applyFill="1" applyBorder="1" applyAlignment="1">
      <alignment horizontal="justify"/>
    </xf>
    <xf numFmtId="0" fontId="38" fillId="2" borderId="12" xfId="0" applyFont="1" applyFill="1" applyBorder="1" applyAlignment="1">
      <alignment vertical="top" wrapText="1"/>
    </xf>
    <xf numFmtId="0" fontId="38" fillId="2" borderId="8" xfId="0" applyFont="1" applyFill="1" applyBorder="1" applyAlignment="1">
      <alignment horizontal="justify" vertical="top"/>
    </xf>
    <xf numFmtId="0" fontId="38" fillId="2" borderId="1" xfId="0" applyFont="1" applyFill="1" applyBorder="1" applyAlignment="1">
      <alignment vertical="top" wrapText="1"/>
    </xf>
    <xf numFmtId="0" fontId="38" fillId="2" borderId="14" xfId="0" applyFont="1" applyFill="1" applyBorder="1" applyAlignment="1">
      <alignment vertical="top" wrapText="1"/>
    </xf>
    <xf numFmtId="0" fontId="38" fillId="2" borderId="3" xfId="0" applyFont="1" applyFill="1" applyBorder="1" applyAlignment="1">
      <alignment vertical="top" wrapText="1"/>
    </xf>
    <xf numFmtId="0" fontId="38" fillId="2" borderId="10" xfId="0" applyFont="1" applyFill="1" applyBorder="1" applyAlignment="1">
      <alignment horizontal="justify"/>
    </xf>
    <xf numFmtId="0" fontId="38" fillId="2" borderId="1" xfId="0" applyFont="1" applyFill="1" applyBorder="1" applyAlignment="1">
      <alignment wrapText="1"/>
    </xf>
    <xf numFmtId="0" fontId="38" fillId="2" borderId="0" xfId="0" applyFont="1" applyFill="1" applyAlignment="1"/>
    <xf numFmtId="0" fontId="38" fillId="2" borderId="0" xfId="0" applyFont="1" applyFill="1" applyBorder="1" applyAlignment="1"/>
    <xf numFmtId="0" fontId="38" fillId="2" borderId="6" xfId="0" applyFont="1" applyFill="1" applyBorder="1" applyAlignment="1"/>
    <xf numFmtId="0" fontId="31" fillId="11" borderId="0" xfId="0" applyFont="1" applyFill="1" applyBorder="1" applyAlignment="1" applyProtection="1">
      <alignment horizontal="center" vertical="center"/>
    </xf>
    <xf numFmtId="2" fontId="38" fillId="16" borderId="8" xfId="0" applyNumberFormat="1" applyFont="1" applyFill="1" applyBorder="1" applyAlignment="1" applyProtection="1">
      <alignment horizontal="center" vertical="center"/>
    </xf>
    <xf numFmtId="2" fontId="38" fillId="21" borderId="8" xfId="0" applyNumberFormat="1" applyFont="1" applyFill="1" applyBorder="1" applyAlignment="1" applyProtection="1">
      <alignment horizontal="center" vertical="center"/>
    </xf>
    <xf numFmtId="164" fontId="38" fillId="21" borderId="8" xfId="0" applyNumberFormat="1" applyFont="1" applyFill="1" applyBorder="1" applyAlignment="1" applyProtection="1">
      <alignment horizontal="center" vertical="center"/>
      <protection locked="0"/>
    </xf>
    <xf numFmtId="0" fontId="38" fillId="16" borderId="9" xfId="0" applyFont="1" applyFill="1" applyBorder="1" applyAlignment="1" applyProtection="1">
      <alignment horizontal="center" vertical="center"/>
      <protection locked="0"/>
    </xf>
    <xf numFmtId="0" fontId="38" fillId="21" borderId="9" xfId="0" applyFont="1" applyFill="1" applyBorder="1" applyAlignment="1" applyProtection="1">
      <alignment horizontal="center" vertical="center"/>
      <protection locked="0"/>
    </xf>
    <xf numFmtId="0" fontId="38" fillId="16" borderId="10" xfId="0" applyFont="1" applyFill="1" applyBorder="1" applyAlignment="1" applyProtection="1">
      <alignment horizontal="center" vertical="center"/>
      <protection locked="0"/>
    </xf>
    <xf numFmtId="0" fontId="38" fillId="21" borderId="10" xfId="0" applyFont="1" applyFill="1" applyBorder="1" applyAlignment="1" applyProtection="1">
      <alignment horizontal="center" vertical="center"/>
      <protection locked="0"/>
    </xf>
    <xf numFmtId="164" fontId="38" fillId="16" borderId="9" xfId="0" applyNumberFormat="1" applyFont="1" applyFill="1" applyBorder="1" applyAlignment="1" applyProtection="1">
      <alignment horizontal="center" vertical="center"/>
      <protection locked="0"/>
    </xf>
    <xf numFmtId="164" fontId="38" fillId="21" borderId="9" xfId="0" applyNumberFormat="1" applyFont="1" applyFill="1" applyBorder="1" applyAlignment="1" applyProtection="1">
      <alignment horizontal="center" vertical="center"/>
      <protection locked="0"/>
    </xf>
    <xf numFmtId="164" fontId="38" fillId="16" borderId="10" xfId="0" applyNumberFormat="1" applyFont="1" applyFill="1" applyBorder="1" applyAlignment="1" applyProtection="1">
      <alignment horizontal="center" vertical="center"/>
      <protection locked="0"/>
    </xf>
    <xf numFmtId="164" fontId="38" fillId="21" borderId="10" xfId="0" applyNumberFormat="1" applyFont="1" applyFill="1" applyBorder="1" applyAlignment="1" applyProtection="1">
      <alignment horizontal="center" vertical="center"/>
      <protection locked="0"/>
    </xf>
    <xf numFmtId="165" fontId="39" fillId="10" borderId="8" xfId="0" applyNumberFormat="1" applyFont="1" applyFill="1" applyBorder="1" applyAlignment="1" applyProtection="1">
      <alignment horizontal="center" vertical="center"/>
    </xf>
    <xf numFmtId="165" fontId="39" fillId="10" borderId="9" xfId="0" applyNumberFormat="1" applyFont="1" applyFill="1" applyBorder="1" applyAlignment="1" applyProtection="1">
      <alignment horizontal="center" vertical="center"/>
    </xf>
    <xf numFmtId="165" fontId="39" fillId="10" borderId="10" xfId="0" applyNumberFormat="1" applyFont="1" applyFill="1" applyBorder="1" applyAlignment="1" applyProtection="1">
      <alignment horizontal="center" vertical="center"/>
    </xf>
    <xf numFmtId="0" fontId="39" fillId="10" borderId="9" xfId="0" applyFont="1" applyFill="1" applyBorder="1" applyAlignment="1" applyProtection="1">
      <alignment horizontal="center" vertical="center"/>
    </xf>
    <xf numFmtId="0" fontId="39" fillId="10" borderId="10" xfId="0" applyFont="1" applyFill="1" applyBorder="1" applyAlignment="1" applyProtection="1">
      <alignment horizontal="center" vertical="center"/>
    </xf>
    <xf numFmtId="165" fontId="39" fillId="10" borderId="8" xfId="0" applyNumberFormat="1" applyFont="1" applyFill="1" applyBorder="1" applyAlignment="1" applyProtection="1">
      <alignment horizontal="center" vertical="center" wrapText="1"/>
    </xf>
    <xf numFmtId="0" fontId="39" fillId="10" borderId="9" xfId="0" applyFont="1" applyFill="1" applyBorder="1" applyAlignment="1" applyProtection="1">
      <alignment horizontal="center" vertical="center" wrapText="1"/>
    </xf>
    <xf numFmtId="0" fontId="39" fillId="10" borderId="10" xfId="0" applyFont="1" applyFill="1" applyBorder="1" applyAlignment="1" applyProtection="1">
      <alignment horizontal="center" vertical="center" wrapText="1"/>
    </xf>
    <xf numFmtId="2" fontId="39" fillId="16" borderId="8" xfId="0" applyNumberFormat="1" applyFont="1" applyFill="1" applyBorder="1" applyAlignment="1" applyProtection="1">
      <alignment horizontal="center" vertical="center"/>
    </xf>
    <xf numFmtId="2" fontId="39" fillId="21" borderId="8" xfId="0" applyNumberFormat="1" applyFont="1" applyFill="1" applyBorder="1" applyAlignment="1" applyProtection="1">
      <alignment horizontal="center" vertical="center"/>
    </xf>
    <xf numFmtId="0" fontId="39" fillId="16" borderId="9" xfId="0" applyFont="1" applyFill="1" applyBorder="1" applyAlignment="1" applyProtection="1">
      <alignment horizontal="center" vertical="center"/>
    </xf>
    <xf numFmtId="0" fontId="39" fillId="21" borderId="9" xfId="0" applyFont="1" applyFill="1" applyBorder="1" applyAlignment="1" applyProtection="1">
      <alignment horizontal="center" vertical="center"/>
    </xf>
    <xf numFmtId="0" fontId="39" fillId="16" borderId="10" xfId="0" applyFont="1" applyFill="1" applyBorder="1" applyAlignment="1" applyProtection="1">
      <alignment horizontal="center" vertical="center"/>
    </xf>
    <xf numFmtId="0" fontId="39" fillId="21" borderId="10" xfId="0" applyFont="1" applyFill="1" applyBorder="1" applyAlignment="1" applyProtection="1">
      <alignment horizontal="center" vertical="center"/>
    </xf>
    <xf numFmtId="165" fontId="39" fillId="10" borderId="9" xfId="0" applyNumberFormat="1" applyFont="1" applyFill="1" applyBorder="1" applyAlignment="1" applyProtection="1">
      <alignment horizontal="center" vertical="center" wrapText="1"/>
    </xf>
    <xf numFmtId="0" fontId="28" fillId="13" borderId="0" xfId="0" applyFont="1" applyFill="1" applyAlignment="1" applyProtection="1">
      <alignment horizontal="center" vertical="center"/>
    </xf>
    <xf numFmtId="0" fontId="27" fillId="13" borderId="0" xfId="0" applyFont="1" applyFill="1" applyAlignment="1" applyProtection="1">
      <alignment horizontal="center" vertical="center"/>
    </xf>
    <xf numFmtId="0" fontId="29" fillId="13" borderId="0" xfId="0" applyFont="1" applyFill="1" applyAlignment="1" applyProtection="1">
      <alignment horizontal="center" vertical="center"/>
    </xf>
    <xf numFmtId="0" fontId="7" fillId="13" borderId="0" xfId="0" applyFont="1" applyFill="1" applyAlignment="1" applyProtection="1">
      <alignment horizontal="center" vertical="center"/>
    </xf>
    <xf numFmtId="0" fontId="5" fillId="13" borderId="0" xfId="0" applyFont="1" applyFill="1" applyAlignment="1" applyProtection="1">
      <alignment horizontal="center" vertical="center"/>
    </xf>
    <xf numFmtId="0" fontId="14" fillId="13" borderId="0" xfId="0" applyFont="1" applyFill="1" applyAlignment="1" applyProtection="1">
      <alignment horizontal="center" vertical="center"/>
    </xf>
    <xf numFmtId="0" fontId="33" fillId="11" borderId="0" xfId="0" applyFont="1" applyFill="1" applyBorder="1" applyProtection="1"/>
    <xf numFmtId="0" fontId="39" fillId="10" borderId="8" xfId="0" applyFont="1" applyFill="1" applyBorder="1" applyAlignment="1" applyProtection="1">
      <alignment horizontal="center" vertical="top"/>
    </xf>
    <xf numFmtId="0" fontId="39" fillId="10" borderId="9" xfId="0" applyFont="1" applyFill="1" applyBorder="1" applyAlignment="1">
      <alignment horizontal="center" vertical="top"/>
    </xf>
    <xf numFmtId="0" fontId="39" fillId="10" borderId="8" xfId="0" applyFont="1" applyFill="1" applyBorder="1" applyAlignment="1">
      <alignment horizontal="center" vertical="top"/>
    </xf>
    <xf numFmtId="0" fontId="39" fillId="10" borderId="10" xfId="0" applyFont="1" applyFill="1" applyBorder="1" applyAlignment="1">
      <alignment horizontal="center" vertical="top"/>
    </xf>
    <xf numFmtId="0" fontId="41" fillId="13" borderId="0" xfId="0" applyFont="1" applyFill="1" applyAlignment="1" applyProtection="1">
      <alignment horizontal="left"/>
    </xf>
    <xf numFmtId="0" fontId="4" fillId="13" borderId="0" xfId="0" applyFont="1" applyFill="1" applyAlignment="1" applyProtection="1">
      <alignment horizontal="center"/>
    </xf>
    <xf numFmtId="0" fontId="39" fillId="10" borderId="13" xfId="0" applyFont="1" applyFill="1" applyBorder="1" applyAlignment="1">
      <alignment horizontal="center" vertical="top"/>
    </xf>
    <xf numFmtId="0" fontId="39" fillId="10" borderId="8" xfId="0" applyFont="1" applyFill="1" applyBorder="1" applyAlignment="1">
      <alignment horizontal="center" vertical="top" wrapText="1"/>
    </xf>
    <xf numFmtId="0" fontId="39" fillId="10" borderId="9" xfId="0" applyFont="1" applyFill="1" applyBorder="1" applyAlignment="1">
      <alignment horizontal="center" vertical="top" wrapText="1"/>
    </xf>
    <xf numFmtId="0" fontId="39" fillId="10" borderId="10" xfId="0" applyFont="1" applyFill="1" applyBorder="1" applyAlignment="1">
      <alignment horizontal="center" vertical="top" wrapText="1"/>
    </xf>
    <xf numFmtId="164" fontId="39" fillId="10" borderId="8" xfId="0" applyNumberFormat="1" applyFont="1" applyFill="1" applyBorder="1" applyAlignment="1" applyProtection="1">
      <alignment horizontal="center" vertical="center"/>
    </xf>
    <xf numFmtId="164" fontId="39" fillId="10" borderId="9" xfId="0" applyNumberFormat="1" applyFont="1" applyFill="1" applyBorder="1" applyAlignment="1" applyProtection="1">
      <alignment horizontal="center" vertical="center"/>
    </xf>
    <xf numFmtId="164" fontId="39" fillId="10" borderId="10" xfId="0" applyNumberFormat="1" applyFont="1" applyFill="1" applyBorder="1" applyAlignment="1" applyProtection="1">
      <alignment horizontal="center" vertical="center"/>
    </xf>
    <xf numFmtId="164" fontId="39" fillId="10" borderId="8" xfId="0" applyNumberFormat="1" applyFont="1" applyFill="1" applyBorder="1" applyAlignment="1" applyProtection="1">
      <alignment horizontal="center" vertical="center"/>
    </xf>
    <xf numFmtId="0" fontId="0" fillId="0" borderId="0" xfId="0" applyAlignment="1">
      <alignment horizontal="center"/>
    </xf>
    <xf numFmtId="0" fontId="0" fillId="0" borderId="0" xfId="0"/>
    <xf numFmtId="0" fontId="22" fillId="0" borderId="0" xfId="0" applyFont="1"/>
    <xf numFmtId="0" fontId="23" fillId="7" borderId="11" xfId="0" applyFont="1" applyFill="1" applyBorder="1" applyAlignment="1">
      <alignment horizontal="center" vertical="center"/>
    </xf>
    <xf numFmtId="0" fontId="25" fillId="0" borderId="0" xfId="0" applyFont="1" applyAlignment="1">
      <alignment horizontal="left" vertical="center" wrapText="1"/>
    </xf>
    <xf numFmtId="0" fontId="2" fillId="0" borderId="0" xfId="0" applyFont="1" applyFill="1" applyProtection="1"/>
    <xf numFmtId="0" fontId="14" fillId="0" borderId="0" xfId="0" applyFont="1" applyFill="1" applyProtection="1"/>
    <xf numFmtId="0" fontId="22" fillId="0" borderId="0" xfId="0" applyFont="1" applyBorder="1"/>
    <xf numFmtId="0" fontId="24" fillId="0" borderId="0" xfId="0" applyFont="1" applyBorder="1" applyAlignment="1">
      <alignment horizontal="center"/>
    </xf>
    <xf numFmtId="2" fontId="22" fillId="0" borderId="0" xfId="0" applyNumberFormat="1" applyFont="1" applyFill="1" applyBorder="1"/>
    <xf numFmtId="0" fontId="22" fillId="10" borderId="11" xfId="0" applyFont="1" applyFill="1" applyBorder="1"/>
    <xf numFmtId="0" fontId="22" fillId="0" borderId="11" xfId="0" applyFont="1" applyBorder="1"/>
    <xf numFmtId="2" fontId="22" fillId="9" borderId="11" xfId="0" applyNumberFormat="1" applyFont="1" applyFill="1" applyBorder="1"/>
    <xf numFmtId="2" fontId="22" fillId="8" borderId="11" xfId="0" applyNumberFormat="1" applyFont="1" applyFill="1" applyBorder="1"/>
    <xf numFmtId="2" fontId="22" fillId="0" borderId="11" xfId="0" applyNumberFormat="1" applyFont="1" applyBorder="1"/>
    <xf numFmtId="0" fontId="24" fillId="0" borderId="11" xfId="0" applyFont="1" applyBorder="1" applyAlignment="1">
      <alignment horizontal="center"/>
    </xf>
    <xf numFmtId="0" fontId="25" fillId="0" borderId="0" xfId="0" applyFont="1" applyBorder="1" applyAlignment="1">
      <alignment horizontal="left" vertical="center" wrapText="1"/>
    </xf>
    <xf numFmtId="167" fontId="5" fillId="2" borderId="0" xfId="0" applyNumberFormat="1" applyFont="1" applyFill="1" applyBorder="1" applyAlignment="1">
      <alignment horizontal="left"/>
    </xf>
    <xf numFmtId="0" fontId="0" fillId="0" borderId="0" xfId="0" applyBorder="1"/>
    <xf numFmtId="0" fontId="22" fillId="10" borderId="2" xfId="0" applyFont="1" applyFill="1" applyBorder="1"/>
    <xf numFmtId="1" fontId="39" fillId="19" borderId="11" xfId="0" applyNumberFormat="1" applyFont="1" applyFill="1" applyBorder="1" applyAlignment="1" applyProtection="1">
      <alignment horizontal="left" vertical="top" wrapText="1"/>
    </xf>
    <xf numFmtId="1" fontId="39" fillId="19" borderId="8" xfId="0" applyNumberFormat="1" applyFont="1" applyFill="1" applyBorder="1" applyAlignment="1" applyProtection="1">
      <alignment horizontal="left" vertical="top" wrapText="1"/>
    </xf>
    <xf numFmtId="1" fontId="39" fillId="19" borderId="9" xfId="0" applyNumberFormat="1" applyFont="1" applyFill="1" applyBorder="1" applyAlignment="1" applyProtection="1">
      <alignment horizontal="left" vertical="top" wrapText="1"/>
    </xf>
    <xf numFmtId="1" fontId="39" fillId="19" borderId="10" xfId="0" applyNumberFormat="1" applyFont="1" applyFill="1" applyBorder="1" applyAlignment="1" applyProtection="1">
      <alignment horizontal="left" vertical="top" wrapText="1"/>
    </xf>
    <xf numFmtId="0" fontId="39" fillId="19" borderId="11" xfId="0" applyFont="1" applyFill="1" applyBorder="1" applyAlignment="1" applyProtection="1">
      <alignment horizontal="left"/>
    </xf>
    <xf numFmtId="0" fontId="31" fillId="22" borderId="0" xfId="0" applyFont="1" applyFill="1" applyBorder="1" applyAlignment="1" applyProtection="1">
      <alignment horizontal="left"/>
    </xf>
    <xf numFmtId="49" fontId="31" fillId="0" borderId="18" xfId="0" applyNumberFormat="1" applyFont="1" applyFill="1" applyBorder="1" applyAlignment="1" applyProtection="1">
      <alignment horizontal="left"/>
      <protection locked="0"/>
    </xf>
    <xf numFmtId="49" fontId="31" fillId="0" borderId="22" xfId="0" applyNumberFormat="1" applyFont="1" applyFill="1" applyBorder="1" applyAlignment="1" applyProtection="1">
      <alignment horizontal="left"/>
      <protection locked="0"/>
    </xf>
    <xf numFmtId="0" fontId="30" fillId="17" borderId="0" xfId="0" applyFont="1" applyFill="1" applyBorder="1" applyAlignment="1" applyProtection="1"/>
    <xf numFmtId="0" fontId="33" fillId="17" borderId="0" xfId="0" applyFont="1" applyFill="1" applyBorder="1" applyAlignment="1" applyProtection="1"/>
    <xf numFmtId="0" fontId="31" fillId="17" borderId="0" xfId="0" applyFont="1" applyFill="1" applyAlignment="1" applyProtection="1">
      <alignment horizontal="right" vertical="center"/>
    </xf>
    <xf numFmtId="0" fontId="31" fillId="17" borderId="0" xfId="0" applyFont="1" applyFill="1" applyBorder="1" applyAlignment="1" applyProtection="1">
      <alignment horizontal="left" vertical="center"/>
    </xf>
    <xf numFmtId="0" fontId="39" fillId="13" borderId="0" xfId="0" applyFont="1" applyFill="1" applyAlignment="1" applyProtection="1">
      <alignment horizontal="center"/>
    </xf>
    <xf numFmtId="0" fontId="38" fillId="13" borderId="0" xfId="0" applyFont="1" applyFill="1" applyProtection="1"/>
    <xf numFmtId="0" fontId="39" fillId="13" borderId="0" xfId="0" applyFont="1" applyFill="1" applyAlignment="1" applyProtection="1">
      <alignment horizontal="center" vertical="center"/>
    </xf>
    <xf numFmtId="0" fontId="38" fillId="13" borderId="0" xfId="0" applyFont="1" applyFill="1" applyAlignment="1" applyProtection="1">
      <alignment horizontal="center" vertical="center"/>
    </xf>
    <xf numFmtId="0" fontId="38" fillId="13" borderId="0" xfId="0" applyFont="1" applyFill="1" applyAlignment="1" applyProtection="1">
      <alignment horizontal="center" vertical="top"/>
    </xf>
    <xf numFmtId="0" fontId="38" fillId="13" borderId="0" xfId="0" applyFont="1" applyFill="1" applyAlignment="1" applyProtection="1">
      <alignment horizontal="center"/>
    </xf>
    <xf numFmtId="0" fontId="38" fillId="13" borderId="0" xfId="0" applyFont="1" applyFill="1" applyAlignment="1" applyProtection="1">
      <alignment vertical="top"/>
    </xf>
    <xf numFmtId="0" fontId="38" fillId="13" borderId="0" xfId="0" applyFont="1" applyFill="1" applyAlignment="1" applyProtection="1">
      <alignment horizontal="left"/>
    </xf>
    <xf numFmtId="0" fontId="38" fillId="13" borderId="0" xfId="0" applyFont="1" applyFill="1" applyAlignment="1" applyProtection="1">
      <alignment horizontal="right"/>
    </xf>
    <xf numFmtId="0" fontId="39" fillId="13" borderId="0" xfId="0" applyFont="1" applyFill="1" applyAlignment="1" applyProtection="1">
      <alignment horizontal="left"/>
    </xf>
    <xf numFmtId="0" fontId="39" fillId="13" borderId="0" xfId="0" quotePrefix="1" applyFont="1" applyFill="1" applyAlignment="1" applyProtection="1">
      <alignment horizontal="center" vertical="center"/>
    </xf>
    <xf numFmtId="0" fontId="39" fillId="13" borderId="0" xfId="0" applyFont="1" applyFill="1" applyProtection="1"/>
    <xf numFmtId="49" fontId="31" fillId="0" borderId="29" xfId="0" applyNumberFormat="1" applyFont="1" applyFill="1" applyBorder="1" applyAlignment="1" applyProtection="1">
      <alignment horizontal="left"/>
      <protection locked="0"/>
    </xf>
    <xf numFmtId="0" fontId="31" fillId="0" borderId="25" xfId="0" applyNumberFormat="1" applyFont="1" applyFill="1" applyBorder="1" applyAlignment="1" applyProtection="1">
      <alignment horizontal="left"/>
      <protection locked="0"/>
    </xf>
    <xf numFmtId="0" fontId="2" fillId="0" borderId="0" xfId="0" applyFont="1" applyFill="1"/>
    <xf numFmtId="167" fontId="5" fillId="0" borderId="0" xfId="0" applyNumberFormat="1" applyFont="1" applyFill="1" applyAlignment="1"/>
    <xf numFmtId="0" fontId="2" fillId="0" borderId="0" xfId="0" quotePrefix="1" applyFont="1" applyFill="1" applyAlignment="1"/>
    <xf numFmtId="0" fontId="2" fillId="0" borderId="0" xfId="0" applyFont="1" applyFill="1" applyAlignment="1"/>
    <xf numFmtId="0" fontId="2" fillId="0" borderId="0" xfId="0" quotePrefix="1" applyFont="1" applyFill="1" applyAlignment="1">
      <alignment horizontal="left"/>
    </xf>
    <xf numFmtId="0" fontId="2" fillId="0" borderId="0" xfId="0" applyFont="1" applyFill="1" applyAlignment="1">
      <alignment horizontal="left"/>
    </xf>
    <xf numFmtId="0" fontId="5" fillId="0" borderId="0" xfId="0" quotePrefix="1" applyFont="1" applyFill="1" applyAlignment="1">
      <alignment horizontal="left"/>
    </xf>
    <xf numFmtId="0" fontId="5" fillId="0" borderId="0" xfId="0" applyFont="1" applyFill="1" applyAlignment="1">
      <alignment horizontal="left"/>
    </xf>
    <xf numFmtId="0" fontId="2" fillId="0" borderId="0" xfId="0" applyFont="1" applyFill="1" applyAlignment="1">
      <alignment horizontal="center"/>
    </xf>
    <xf numFmtId="0" fontId="5" fillId="0" borderId="0" xfId="0" applyFont="1" applyFill="1" applyAlignment="1">
      <alignment horizontal="center"/>
    </xf>
    <xf numFmtId="0" fontId="14" fillId="0" borderId="0" xfId="0" applyFont="1" applyFill="1"/>
    <xf numFmtId="0" fontId="5" fillId="0" borderId="0" xfId="0" applyFont="1" applyFill="1"/>
    <xf numFmtId="0" fontId="16" fillId="0" borderId="0" xfId="0" applyFont="1" applyFill="1" applyAlignment="1">
      <alignment horizontal="left"/>
    </xf>
    <xf numFmtId="0" fontId="2" fillId="0" borderId="0" xfId="0" quotePrefix="1" applyFont="1" applyFill="1" applyAlignment="1">
      <alignment horizontal="center" vertical="center"/>
    </xf>
    <xf numFmtId="0" fontId="2" fillId="0" borderId="0" xfId="0" applyFont="1" applyFill="1" applyAlignment="1">
      <alignment horizontal="right" vertical="center"/>
    </xf>
    <xf numFmtId="0" fontId="5" fillId="0" borderId="0" xfId="0" applyFont="1" applyFill="1" applyAlignment="1">
      <alignment horizontal="center" vertical="center"/>
    </xf>
    <xf numFmtId="0" fontId="2" fillId="0" borderId="0" xfId="0" applyFont="1" applyFill="1" applyAlignment="1">
      <alignment horizontal="center" vertical="center"/>
    </xf>
    <xf numFmtId="2" fontId="22" fillId="10" borderId="4" xfId="0" applyNumberFormat="1" applyFont="1" applyFill="1" applyBorder="1"/>
    <xf numFmtId="2" fontId="22" fillId="0" borderId="14" xfId="0" applyNumberFormat="1" applyFont="1" applyBorder="1"/>
    <xf numFmtId="2" fontId="22" fillId="8" borderId="8" xfId="0" applyNumberFormat="1" applyFont="1" applyFill="1" applyBorder="1"/>
    <xf numFmtId="164" fontId="38" fillId="16" borderId="8" xfId="0" applyNumberFormat="1" applyFont="1" applyFill="1" applyBorder="1" applyAlignment="1" applyProtection="1">
      <alignment horizontal="center" vertical="center"/>
      <protection locked="0"/>
    </xf>
    <xf numFmtId="164" fontId="39" fillId="16" borderId="8" xfId="0" applyNumberFormat="1" applyFont="1" applyFill="1" applyBorder="1" applyAlignment="1" applyProtection="1">
      <alignment horizontal="center" vertical="center"/>
      <protection locked="0"/>
    </xf>
    <xf numFmtId="49" fontId="31" fillId="0" borderId="22" xfId="0" quotePrefix="1" applyNumberFormat="1" applyFont="1" applyFill="1" applyBorder="1" applyAlignment="1" applyProtection="1">
      <alignment horizontal="left"/>
      <protection locked="0"/>
    </xf>
    <xf numFmtId="49" fontId="31" fillId="0" borderId="19" xfId="0" applyNumberFormat="1" applyFont="1" applyFill="1" applyBorder="1" applyAlignment="1" applyProtection="1">
      <alignment horizontal="left"/>
      <protection locked="0"/>
    </xf>
    <xf numFmtId="49" fontId="31" fillId="0" borderId="20" xfId="0" applyNumberFormat="1" applyFont="1" applyFill="1" applyBorder="1" applyAlignment="1" applyProtection="1">
      <alignment horizontal="left"/>
      <protection locked="0"/>
    </xf>
    <xf numFmtId="49" fontId="31" fillId="0" borderId="21" xfId="0" applyNumberFormat="1" applyFont="1" applyFill="1" applyBorder="1" applyAlignment="1" applyProtection="1">
      <alignment horizontal="left"/>
      <protection locked="0"/>
    </xf>
    <xf numFmtId="0" fontId="30" fillId="17" borderId="0" xfId="0" applyFont="1" applyFill="1" applyBorder="1" applyAlignment="1" applyProtection="1">
      <alignment horizontal="left"/>
    </xf>
    <xf numFmtId="0" fontId="33" fillId="17" borderId="0" xfId="0" applyFont="1" applyFill="1" applyBorder="1" applyAlignment="1" applyProtection="1">
      <alignment horizontal="left"/>
    </xf>
    <xf numFmtId="0" fontId="33" fillId="6" borderId="16" xfId="0" applyFont="1" applyFill="1" applyBorder="1" applyAlignment="1" applyProtection="1">
      <alignment horizontal="center"/>
    </xf>
    <xf numFmtId="0" fontId="33" fillId="6" borderId="17" xfId="0" applyFont="1" applyFill="1" applyBorder="1" applyAlignment="1" applyProtection="1">
      <alignment horizontal="center"/>
    </xf>
    <xf numFmtId="0" fontId="36" fillId="6" borderId="16" xfId="2" applyFont="1" applyFill="1" applyBorder="1" applyAlignment="1" applyProtection="1">
      <alignment horizontal="center"/>
    </xf>
    <xf numFmtId="0" fontId="36" fillId="6" borderId="17" xfId="2" applyFont="1" applyFill="1" applyBorder="1" applyAlignment="1" applyProtection="1">
      <alignment horizontal="center"/>
    </xf>
    <xf numFmtId="49" fontId="31" fillId="0" borderId="23" xfId="0" applyNumberFormat="1" applyFont="1" applyFill="1" applyBorder="1" applyAlignment="1" applyProtection="1">
      <alignment horizontal="left"/>
      <protection locked="0"/>
    </xf>
    <xf numFmtId="49" fontId="31" fillId="0" borderId="24" xfId="0" applyNumberFormat="1" applyFont="1" applyFill="1" applyBorder="1" applyAlignment="1" applyProtection="1">
      <alignment horizontal="left"/>
      <protection locked="0"/>
    </xf>
    <xf numFmtId="49" fontId="31" fillId="0" borderId="25" xfId="0" applyNumberFormat="1" applyFont="1" applyFill="1" applyBorder="1" applyAlignment="1" applyProtection="1">
      <alignment horizontal="left"/>
      <protection locked="0"/>
    </xf>
    <xf numFmtId="167" fontId="31" fillId="0" borderId="23" xfId="0" applyNumberFormat="1" applyFont="1" applyFill="1" applyBorder="1" applyAlignment="1" applyProtection="1">
      <alignment horizontal="left"/>
      <protection locked="0"/>
    </xf>
    <xf numFmtId="167" fontId="31" fillId="0" borderId="24" xfId="0" applyNumberFormat="1" applyFont="1" applyFill="1" applyBorder="1" applyAlignment="1" applyProtection="1">
      <alignment horizontal="left"/>
      <protection locked="0"/>
    </xf>
    <xf numFmtId="49" fontId="31" fillId="0" borderId="26" xfId="0" applyNumberFormat="1" applyFont="1" applyFill="1" applyBorder="1" applyAlignment="1" applyProtection="1">
      <alignment horizontal="left"/>
      <protection locked="0"/>
    </xf>
    <xf numFmtId="49" fontId="31" fillId="0" borderId="27" xfId="0" applyNumberFormat="1" applyFont="1" applyFill="1" applyBorder="1" applyAlignment="1" applyProtection="1">
      <alignment horizontal="left"/>
      <protection locked="0"/>
    </xf>
    <xf numFmtId="49" fontId="31" fillId="0" borderId="28" xfId="0" applyNumberFormat="1" applyFont="1" applyFill="1" applyBorder="1" applyAlignment="1" applyProtection="1">
      <alignment horizontal="left"/>
      <protection locked="0"/>
    </xf>
    <xf numFmtId="0" fontId="31" fillId="22" borderId="0" xfId="0" applyFont="1" applyFill="1" applyBorder="1" applyAlignment="1" applyProtection="1">
      <alignment horizontal="left"/>
      <protection locked="0"/>
    </xf>
    <xf numFmtId="0" fontId="39" fillId="19" borderId="1" xfId="0" applyFont="1" applyFill="1" applyBorder="1" applyAlignment="1" applyProtection="1">
      <alignment horizontal="left"/>
    </xf>
    <xf numFmtId="0" fontId="39" fillId="19" borderId="3" xfId="0" applyFont="1" applyFill="1" applyBorder="1" applyAlignment="1" applyProtection="1">
      <alignment horizontal="left"/>
    </xf>
    <xf numFmtId="1" fontId="39" fillId="19" borderId="8" xfId="0" applyNumberFormat="1" applyFont="1" applyFill="1" applyBorder="1" applyAlignment="1" applyProtection="1">
      <alignment horizontal="left" vertical="top" wrapText="1"/>
    </xf>
    <xf numFmtId="1" fontId="39" fillId="19" borderId="9" xfId="0" applyNumberFormat="1" applyFont="1" applyFill="1" applyBorder="1" applyAlignment="1" applyProtection="1">
      <alignment horizontal="left" vertical="top" wrapText="1"/>
    </xf>
    <xf numFmtId="1" fontId="39" fillId="19" borderId="10" xfId="0" applyNumberFormat="1" applyFont="1" applyFill="1" applyBorder="1" applyAlignment="1" applyProtection="1">
      <alignment horizontal="left" vertical="top" wrapText="1"/>
    </xf>
    <xf numFmtId="0" fontId="38" fillId="20" borderId="8" xfId="0" applyFont="1" applyFill="1" applyBorder="1" applyAlignment="1" applyProtection="1">
      <alignment horizontal="center" vertical="top"/>
    </xf>
    <xf numFmtId="0" fontId="38" fillId="20" borderId="9" xfId="0" applyFont="1" applyFill="1" applyBorder="1" applyAlignment="1" applyProtection="1">
      <alignment horizontal="center" vertical="top"/>
    </xf>
    <xf numFmtId="0" fontId="38" fillId="20" borderId="10" xfId="0" applyFont="1" applyFill="1" applyBorder="1" applyAlignment="1" applyProtection="1">
      <alignment horizontal="center" vertical="top"/>
    </xf>
    <xf numFmtId="2" fontId="38" fillId="16" borderId="11" xfId="0" applyNumberFormat="1" applyFont="1" applyFill="1" applyBorder="1" applyAlignment="1" applyProtection="1">
      <alignment horizontal="center" vertical="center"/>
    </xf>
    <xf numFmtId="2" fontId="38" fillId="21" borderId="11" xfId="0" applyNumberFormat="1" applyFont="1" applyFill="1" applyBorder="1" applyAlignment="1" applyProtection="1">
      <alignment horizontal="center" vertical="center"/>
    </xf>
    <xf numFmtId="2" fontId="38" fillId="16" borderId="8" xfId="0" applyNumberFormat="1" applyFont="1" applyFill="1" applyBorder="1" applyAlignment="1" applyProtection="1">
      <alignment horizontal="center" vertical="center"/>
    </xf>
    <xf numFmtId="2" fontId="38" fillId="16" borderId="9" xfId="0" applyNumberFormat="1" applyFont="1" applyFill="1" applyBorder="1" applyAlignment="1" applyProtection="1">
      <alignment horizontal="center" vertical="center"/>
    </xf>
    <xf numFmtId="2" fontId="38" fillId="16" borderId="10" xfId="0" applyNumberFormat="1" applyFont="1" applyFill="1" applyBorder="1" applyAlignment="1" applyProtection="1">
      <alignment horizontal="center" vertical="center"/>
    </xf>
    <xf numFmtId="2" fontId="38" fillId="21" borderId="8" xfId="0" applyNumberFormat="1" applyFont="1" applyFill="1" applyBorder="1" applyAlignment="1" applyProtection="1">
      <alignment horizontal="center" vertical="center"/>
    </xf>
    <xf numFmtId="2" fontId="38" fillId="21" borderId="9" xfId="0" applyNumberFormat="1" applyFont="1" applyFill="1" applyBorder="1" applyAlignment="1" applyProtection="1">
      <alignment horizontal="center" vertical="center"/>
    </xf>
    <xf numFmtId="2" fontId="38" fillId="21" borderId="10" xfId="0" applyNumberFormat="1" applyFont="1" applyFill="1" applyBorder="1" applyAlignment="1" applyProtection="1">
      <alignment horizontal="center" vertical="center"/>
    </xf>
    <xf numFmtId="0" fontId="38" fillId="20" borderId="12" xfId="0" applyFont="1" applyFill="1" applyBorder="1" applyAlignment="1" applyProtection="1">
      <alignment horizontal="center" vertical="top"/>
    </xf>
    <xf numFmtId="0" fontId="38" fillId="20" borderId="0" xfId="0" applyFont="1" applyFill="1" applyBorder="1" applyAlignment="1" applyProtection="1">
      <alignment horizontal="center" vertical="top"/>
    </xf>
    <xf numFmtId="0" fontId="38" fillId="20" borderId="6" xfId="0" applyFont="1" applyFill="1" applyBorder="1" applyAlignment="1" applyProtection="1">
      <alignment horizontal="center" vertical="top"/>
    </xf>
    <xf numFmtId="1" fontId="39" fillId="19" borderId="11" xfId="0" applyNumberFormat="1" applyFont="1" applyFill="1" applyBorder="1" applyAlignment="1" applyProtection="1">
      <alignment horizontal="left" vertical="top" wrapText="1"/>
    </xf>
    <xf numFmtId="0" fontId="38" fillId="13" borderId="0" xfId="0" applyFont="1" applyFill="1" applyAlignment="1" applyProtection="1">
      <alignment horizontal="left"/>
    </xf>
    <xf numFmtId="167" fontId="38" fillId="13" borderId="0" xfId="0" applyNumberFormat="1" applyFont="1" applyFill="1" applyAlignment="1" applyProtection="1">
      <alignment horizontal="left" vertical="top"/>
    </xf>
    <xf numFmtId="164" fontId="38" fillId="16" borderId="8" xfId="0" applyNumberFormat="1" applyFont="1" applyFill="1" applyBorder="1" applyAlignment="1" applyProtection="1">
      <alignment horizontal="center" vertical="center"/>
      <protection locked="0"/>
    </xf>
    <xf numFmtId="164" fontId="38" fillId="16" borderId="9" xfId="0" applyNumberFormat="1" applyFont="1" applyFill="1" applyBorder="1" applyAlignment="1" applyProtection="1">
      <alignment horizontal="center" vertical="center"/>
      <protection locked="0"/>
    </xf>
    <xf numFmtId="164" fontId="38" fillId="16" borderId="10" xfId="0" applyNumberFormat="1" applyFont="1" applyFill="1" applyBorder="1" applyAlignment="1" applyProtection="1">
      <alignment horizontal="center" vertical="center"/>
      <protection locked="0"/>
    </xf>
    <xf numFmtId="164" fontId="38" fillId="21" borderId="8" xfId="0" applyNumberFormat="1" applyFont="1" applyFill="1" applyBorder="1" applyAlignment="1" applyProtection="1">
      <alignment horizontal="center" vertical="center"/>
      <protection locked="0"/>
    </xf>
    <xf numFmtId="164" fontId="38" fillId="21" borderId="9" xfId="0" applyNumberFormat="1" applyFont="1" applyFill="1" applyBorder="1" applyAlignment="1" applyProtection="1">
      <alignment horizontal="center" vertical="center"/>
      <protection locked="0"/>
    </xf>
    <xf numFmtId="164" fontId="38" fillId="21" borderId="10" xfId="0" applyNumberFormat="1" applyFont="1" applyFill="1" applyBorder="1" applyAlignment="1" applyProtection="1">
      <alignment horizontal="center" vertical="center"/>
      <protection locked="0"/>
    </xf>
    <xf numFmtId="164" fontId="39" fillId="16" borderId="8" xfId="0" applyNumberFormat="1" applyFont="1" applyFill="1" applyBorder="1" applyAlignment="1" applyProtection="1">
      <alignment horizontal="center" vertical="center"/>
      <protection locked="0"/>
    </xf>
    <xf numFmtId="164" fontId="39" fillId="16" borderId="9" xfId="0" applyNumberFormat="1" applyFont="1" applyFill="1" applyBorder="1" applyAlignment="1" applyProtection="1">
      <alignment horizontal="center" vertical="center"/>
      <protection locked="0"/>
    </xf>
    <xf numFmtId="164" fontId="39" fillId="16" borderId="10" xfId="0" applyNumberFormat="1" applyFont="1" applyFill="1" applyBorder="1" applyAlignment="1" applyProtection="1">
      <alignment horizontal="center" vertical="center"/>
      <protection locked="0"/>
    </xf>
    <xf numFmtId="164" fontId="39" fillId="21" borderId="8" xfId="0" applyNumberFormat="1" applyFont="1" applyFill="1" applyBorder="1" applyAlignment="1" applyProtection="1">
      <alignment horizontal="center" vertical="center"/>
      <protection locked="0"/>
    </xf>
    <xf numFmtId="164" fontId="39" fillId="21" borderId="9" xfId="0" applyNumberFormat="1" applyFont="1" applyFill="1" applyBorder="1" applyAlignment="1" applyProtection="1">
      <alignment horizontal="center" vertical="center"/>
      <protection locked="0"/>
    </xf>
    <xf numFmtId="164" fontId="39" fillId="21" borderId="10" xfId="0" applyNumberFormat="1" applyFont="1" applyFill="1" applyBorder="1" applyAlignment="1" applyProtection="1">
      <alignment horizontal="center" vertical="center"/>
      <protection locked="0"/>
    </xf>
    <xf numFmtId="0" fontId="39" fillId="18" borderId="4" xfId="0" applyFont="1" applyFill="1" applyBorder="1" applyAlignment="1" applyProtection="1">
      <alignment horizontal="center" vertical="center" wrapText="1"/>
    </xf>
    <xf numFmtId="0" fontId="39" fillId="18" borderId="2" xfId="0" applyFont="1" applyFill="1" applyBorder="1" applyAlignment="1" applyProtection="1">
      <alignment horizontal="center" vertical="center" wrapText="1"/>
    </xf>
    <xf numFmtId="164" fontId="39" fillId="16" borderId="8" xfId="0" applyNumberFormat="1" applyFont="1" applyFill="1" applyBorder="1" applyAlignment="1" applyProtection="1">
      <alignment horizontal="center" vertical="top"/>
      <protection locked="0"/>
    </xf>
    <xf numFmtId="164" fontId="39" fillId="16" borderId="9" xfId="0" applyNumberFormat="1" applyFont="1" applyFill="1" applyBorder="1" applyAlignment="1" applyProtection="1">
      <alignment horizontal="center" vertical="top"/>
      <protection locked="0"/>
    </xf>
    <xf numFmtId="164" fontId="39" fillId="16" borderId="10" xfId="0" applyNumberFormat="1" applyFont="1" applyFill="1" applyBorder="1" applyAlignment="1" applyProtection="1">
      <alignment horizontal="center" vertical="top"/>
      <protection locked="0"/>
    </xf>
    <xf numFmtId="164" fontId="39" fillId="21" borderId="8" xfId="0" applyNumberFormat="1" applyFont="1" applyFill="1" applyBorder="1" applyAlignment="1" applyProtection="1">
      <alignment horizontal="center" vertical="top"/>
      <protection locked="0"/>
    </xf>
    <xf numFmtId="164" fontId="39" fillId="21" borderId="9" xfId="0" applyNumberFormat="1" applyFont="1" applyFill="1" applyBorder="1" applyAlignment="1" applyProtection="1">
      <alignment horizontal="center" vertical="top"/>
      <protection locked="0"/>
    </xf>
    <xf numFmtId="164" fontId="39" fillId="21" borderId="10" xfId="0" applyNumberFormat="1" applyFont="1" applyFill="1" applyBorder="1" applyAlignment="1" applyProtection="1">
      <alignment horizontal="center" vertical="top"/>
      <protection locked="0"/>
    </xf>
    <xf numFmtId="0" fontId="39" fillId="18" borderId="4" xfId="0" applyFont="1" applyFill="1" applyBorder="1" applyAlignment="1" applyProtection="1">
      <alignment horizontal="center" vertical="center"/>
    </xf>
    <xf numFmtId="0" fontId="39" fillId="18" borderId="2" xfId="0" applyFont="1" applyFill="1" applyBorder="1" applyAlignment="1" applyProtection="1">
      <alignment horizontal="center" vertical="center"/>
    </xf>
    <xf numFmtId="0" fontId="39" fillId="18" borderId="12" xfId="0" applyFont="1" applyFill="1" applyBorder="1" applyAlignment="1" applyProtection="1">
      <alignment horizontal="left" vertical="center"/>
    </xf>
    <xf numFmtId="0" fontId="39" fillId="18" borderId="6" xfId="0" applyFont="1" applyFill="1" applyBorder="1" applyAlignment="1" applyProtection="1">
      <alignment horizontal="left" vertical="center"/>
    </xf>
    <xf numFmtId="0" fontId="39" fillId="18" borderId="11" xfId="0" applyFont="1" applyFill="1" applyBorder="1" applyAlignment="1" applyProtection="1">
      <alignment horizontal="center" vertical="center"/>
    </xf>
    <xf numFmtId="0" fontId="39" fillId="18" borderId="8" xfId="0" applyFont="1" applyFill="1" applyBorder="1" applyAlignment="1" applyProtection="1">
      <alignment horizontal="center" vertical="center" wrapText="1"/>
    </xf>
    <xf numFmtId="0" fontId="39" fillId="18" borderId="10" xfId="0" applyFont="1" applyFill="1" applyBorder="1" applyAlignment="1" applyProtection="1">
      <alignment horizontal="center" vertical="center" wrapText="1"/>
    </xf>
    <xf numFmtId="0" fontId="39" fillId="18" borderId="15" xfId="0" applyFont="1" applyFill="1" applyBorder="1" applyAlignment="1" applyProtection="1">
      <alignment horizontal="center" vertical="center"/>
    </xf>
    <xf numFmtId="0" fontId="39" fillId="18" borderId="5" xfId="0" applyFont="1" applyFill="1" applyBorder="1" applyAlignment="1" applyProtection="1">
      <alignment horizontal="center" vertical="center"/>
    </xf>
    <xf numFmtId="0" fontId="39" fillId="18" borderId="15" xfId="0" applyFont="1" applyFill="1" applyBorder="1" applyAlignment="1" applyProtection="1">
      <alignment horizontal="right" vertical="center"/>
    </xf>
    <xf numFmtId="0" fontId="39" fillId="18" borderId="1" xfId="0" applyFont="1" applyFill="1" applyBorder="1" applyAlignment="1" applyProtection="1">
      <alignment horizontal="right" vertical="center"/>
    </xf>
    <xf numFmtId="1" fontId="39" fillId="16" borderId="8" xfId="0" applyNumberFormat="1" applyFont="1" applyFill="1" applyBorder="1" applyAlignment="1" applyProtection="1">
      <alignment horizontal="center" vertical="center"/>
    </xf>
    <xf numFmtId="1" fontId="39" fillId="16" borderId="9" xfId="0" applyNumberFormat="1" applyFont="1" applyFill="1" applyBorder="1" applyAlignment="1" applyProtection="1">
      <alignment horizontal="center" vertical="center"/>
    </xf>
    <xf numFmtId="1" fontId="39" fillId="16" borderId="10" xfId="0" applyNumberFormat="1" applyFont="1" applyFill="1" applyBorder="1" applyAlignment="1" applyProtection="1">
      <alignment horizontal="center" vertical="center"/>
    </xf>
    <xf numFmtId="1" fontId="39" fillId="21" borderId="8" xfId="0" applyNumberFormat="1" applyFont="1" applyFill="1" applyBorder="1" applyAlignment="1" applyProtection="1">
      <alignment horizontal="center" vertical="center"/>
    </xf>
    <xf numFmtId="1" fontId="39" fillId="21" borderId="9" xfId="0" applyNumberFormat="1" applyFont="1" applyFill="1" applyBorder="1" applyAlignment="1" applyProtection="1">
      <alignment horizontal="center" vertical="center"/>
    </xf>
    <xf numFmtId="1" fontId="39" fillId="21" borderId="10" xfId="0" applyNumberFormat="1" applyFont="1" applyFill="1" applyBorder="1" applyAlignment="1" applyProtection="1">
      <alignment horizontal="center" vertical="center"/>
    </xf>
    <xf numFmtId="164" fontId="39" fillId="10" borderId="8" xfId="0" applyNumberFormat="1" applyFont="1" applyFill="1" applyBorder="1" applyAlignment="1" applyProtection="1">
      <alignment horizontal="center" vertical="center"/>
    </xf>
    <xf numFmtId="164" fontId="39" fillId="10" borderId="9" xfId="0" applyNumberFormat="1" applyFont="1" applyFill="1" applyBorder="1" applyAlignment="1" applyProtection="1">
      <alignment horizontal="center" vertical="center"/>
    </xf>
    <xf numFmtId="164" fontId="39" fillId="10" borderId="10" xfId="0" applyNumberFormat="1" applyFont="1" applyFill="1" applyBorder="1" applyAlignment="1" applyProtection="1">
      <alignment horizontal="center" vertical="center"/>
    </xf>
    <xf numFmtId="0" fontId="39" fillId="10" borderId="15" xfId="0" applyFont="1" applyFill="1" applyBorder="1" applyAlignment="1">
      <alignment horizontal="center" vertical="top"/>
    </xf>
    <xf numFmtId="0" fontId="39" fillId="10" borderId="13" xfId="0" applyFont="1" applyFill="1" applyBorder="1" applyAlignment="1">
      <alignment horizontal="center" vertical="top"/>
    </xf>
    <xf numFmtId="0" fontId="39" fillId="10" borderId="5" xfId="0" applyFont="1" applyFill="1" applyBorder="1" applyAlignment="1">
      <alignment horizontal="center" vertical="top"/>
    </xf>
    <xf numFmtId="0" fontId="39" fillId="18" borderId="4" xfId="0" applyFont="1" applyFill="1" applyBorder="1" applyAlignment="1" applyProtection="1">
      <alignment horizontal="right" vertical="center"/>
    </xf>
    <xf numFmtId="0" fontId="39" fillId="18" borderId="2" xfId="0" applyFont="1" applyFill="1" applyBorder="1" applyAlignment="1" applyProtection="1">
      <alignment horizontal="right" vertical="center"/>
    </xf>
    <xf numFmtId="164" fontId="38" fillId="16" borderId="11" xfId="0" applyNumberFormat="1" applyFont="1" applyFill="1" applyBorder="1" applyAlignment="1" applyProtection="1">
      <alignment horizontal="center" vertical="center"/>
      <protection locked="0"/>
    </xf>
    <xf numFmtId="164" fontId="38" fillId="21" borderId="11" xfId="0" applyNumberFormat="1" applyFont="1" applyFill="1" applyBorder="1" applyAlignment="1" applyProtection="1">
      <alignment horizontal="center" vertical="center"/>
      <protection locked="0"/>
    </xf>
    <xf numFmtId="0" fontId="39" fillId="18" borderId="11" xfId="0" applyFont="1" applyFill="1" applyBorder="1" applyAlignment="1" applyProtection="1">
      <alignment horizontal="right" vertical="center" wrapText="1"/>
    </xf>
    <xf numFmtId="0" fontId="39" fillId="18" borderId="4" xfId="0" applyFont="1" applyFill="1" applyBorder="1" applyAlignment="1" applyProtection="1">
      <alignment horizontal="right" vertical="center" wrapText="1"/>
    </xf>
    <xf numFmtId="0" fontId="39" fillId="18" borderId="2" xfId="0" applyFont="1" applyFill="1" applyBorder="1" applyAlignment="1" applyProtection="1">
      <alignment horizontal="right" vertical="center" wrapText="1"/>
    </xf>
    <xf numFmtId="0" fontId="39" fillId="10" borderId="8" xfId="0" applyFont="1" applyFill="1" applyBorder="1" applyAlignment="1">
      <alignment horizontal="center" vertical="top"/>
    </xf>
    <xf numFmtId="0" fontId="39" fillId="10" borderId="9" xfId="0" applyFont="1" applyFill="1" applyBorder="1" applyAlignment="1">
      <alignment horizontal="center" vertical="top"/>
    </xf>
    <xf numFmtId="0" fontId="39" fillId="18" borderId="7" xfId="0" applyFont="1" applyFill="1" applyBorder="1" applyAlignment="1" applyProtection="1">
      <alignment horizontal="left" vertical="center"/>
    </xf>
    <xf numFmtId="0" fontId="39" fillId="18" borderId="2" xfId="0" applyFont="1" applyFill="1" applyBorder="1" applyAlignment="1" applyProtection="1">
      <alignment horizontal="left" vertical="center"/>
    </xf>
    <xf numFmtId="0" fontId="39" fillId="18" borderId="1" xfId="0" applyFont="1" applyFill="1" applyBorder="1" applyAlignment="1" applyProtection="1">
      <alignment horizontal="left" vertical="center"/>
    </xf>
    <xf numFmtId="0" fontId="39" fillId="18" borderId="3" xfId="0" applyFont="1" applyFill="1" applyBorder="1" applyAlignment="1" applyProtection="1">
      <alignment horizontal="left" vertical="center"/>
    </xf>
    <xf numFmtId="165" fontId="39" fillId="10" borderId="1" xfId="0" applyNumberFormat="1" applyFont="1" applyFill="1" applyBorder="1" applyAlignment="1" applyProtection="1">
      <alignment horizontal="center" vertical="top" wrapText="1"/>
    </xf>
    <xf numFmtId="0" fontId="39" fillId="10" borderId="14" xfId="0" applyFont="1" applyFill="1" applyBorder="1" applyAlignment="1" applyProtection="1">
      <alignment horizontal="center" vertical="top" wrapText="1"/>
    </xf>
    <xf numFmtId="0" fontId="39" fillId="10" borderId="3" xfId="0" applyFont="1" applyFill="1" applyBorder="1" applyAlignment="1" applyProtection="1">
      <alignment horizontal="center" vertical="top" wrapText="1"/>
    </xf>
    <xf numFmtId="0" fontId="39" fillId="10" borderId="10" xfId="0" applyFont="1" applyFill="1" applyBorder="1" applyAlignment="1">
      <alignment horizontal="center" vertical="top"/>
    </xf>
    <xf numFmtId="1" fontId="39" fillId="19" borderId="8" xfId="0" applyNumberFormat="1" applyFont="1" applyFill="1" applyBorder="1" applyAlignment="1" applyProtection="1">
      <alignment horizontal="center" vertical="center" wrapText="1"/>
    </xf>
    <xf numFmtId="1" fontId="39" fillId="19" borderId="10" xfId="0" applyNumberFormat="1" applyFont="1" applyFill="1" applyBorder="1" applyAlignment="1" applyProtection="1">
      <alignment horizontal="center" vertical="center" wrapText="1"/>
    </xf>
    <xf numFmtId="1" fontId="39" fillId="19" borderId="1" xfId="0" applyNumberFormat="1" applyFont="1" applyFill="1" applyBorder="1" applyAlignment="1" applyProtection="1">
      <alignment horizontal="left" vertical="center" wrapText="1"/>
    </xf>
    <xf numFmtId="1" fontId="39" fillId="19" borderId="3" xfId="0" applyNumberFormat="1" applyFont="1" applyFill="1" applyBorder="1" applyAlignment="1" applyProtection="1">
      <alignment horizontal="left" vertical="center" wrapText="1"/>
    </xf>
    <xf numFmtId="0" fontId="39" fillId="20" borderId="8" xfId="0" applyFont="1" applyFill="1" applyBorder="1" applyAlignment="1" applyProtection="1">
      <alignment horizontal="center" vertical="top"/>
    </xf>
    <xf numFmtId="0" fontId="39" fillId="20" borderId="9" xfId="0" applyFont="1" applyFill="1" applyBorder="1" applyAlignment="1" applyProtection="1">
      <alignment horizontal="center" vertical="top"/>
    </xf>
    <xf numFmtId="0" fontId="39" fillId="20" borderId="10" xfId="0" applyFont="1" applyFill="1" applyBorder="1" applyAlignment="1" applyProtection="1">
      <alignment horizontal="center" vertical="top"/>
    </xf>
    <xf numFmtId="0" fontId="39" fillId="19" borderId="8" xfId="0" applyFont="1" applyFill="1" applyBorder="1" applyAlignment="1" applyProtection="1">
      <alignment horizontal="left"/>
    </xf>
    <xf numFmtId="0" fontId="39" fillId="19" borderId="10" xfId="0" applyFont="1" applyFill="1" applyBorder="1" applyAlignment="1" applyProtection="1">
      <alignment horizontal="left"/>
    </xf>
    <xf numFmtId="0" fontId="0" fillId="0" borderId="0" xfId="0" applyAlignment="1">
      <alignment horizontal="left"/>
    </xf>
    <xf numFmtId="167" fontId="0" fillId="0" borderId="0" xfId="0" applyNumberFormat="1" applyAlignment="1">
      <alignment horizontal="left"/>
    </xf>
    <xf numFmtId="0" fontId="25" fillId="0" borderId="0" xfId="0" applyFont="1" applyAlignment="1">
      <alignment horizontal="left" vertical="center" wrapText="1"/>
    </xf>
    <xf numFmtId="0" fontId="0" fillId="0" borderId="0" xfId="0" applyAlignment="1">
      <alignment horizontal="center"/>
    </xf>
    <xf numFmtId="0" fontId="22" fillId="0" borderId="0" xfId="0" applyFont="1" applyAlignment="1">
      <alignment horizontal="center"/>
    </xf>
    <xf numFmtId="0" fontId="22" fillId="0" borderId="0" xfId="0" applyFont="1"/>
    <xf numFmtId="2" fontId="22" fillId="0" borderId="11" xfId="0" applyNumberFormat="1" applyFont="1" applyBorder="1" applyAlignment="1">
      <alignment horizontal="center" vertical="center"/>
    </xf>
    <xf numFmtId="0" fontId="24" fillId="0" borderId="11" xfId="0" applyFont="1" applyBorder="1" applyAlignment="1">
      <alignment horizontal="center" vertical="center"/>
    </xf>
    <xf numFmtId="0" fontId="23" fillId="7" borderId="11" xfId="0" applyFont="1" applyFill="1" applyBorder="1" applyAlignment="1">
      <alignment horizontal="center" vertical="center"/>
    </xf>
    <xf numFmtId="0" fontId="22" fillId="10" borderId="4" xfId="0" applyFont="1" applyFill="1" applyBorder="1"/>
    <xf numFmtId="0" fontId="22" fillId="10" borderId="2" xfId="0" applyFont="1" applyFill="1" applyBorder="1"/>
    <xf numFmtId="0" fontId="22" fillId="10" borderId="13" xfId="0" applyFont="1" applyFill="1" applyBorder="1"/>
    <xf numFmtId="0" fontId="22" fillId="10" borderId="0" xfId="0" applyFont="1" applyFill="1" applyBorder="1"/>
    <xf numFmtId="164" fontId="22" fillId="9" borderId="11" xfId="0" applyNumberFormat="1" applyFont="1" applyFill="1" applyBorder="1" applyAlignment="1">
      <alignment horizontal="center" vertical="center"/>
    </xf>
    <xf numFmtId="2" fontId="22" fillId="8" borderId="11" xfId="0" applyNumberFormat="1" applyFont="1" applyFill="1" applyBorder="1" applyAlignment="1">
      <alignment horizontal="center" vertical="center"/>
    </xf>
    <xf numFmtId="0" fontId="22" fillId="0" borderId="15" xfId="0" applyFont="1" applyBorder="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0" fillId="0" borderId="0" xfId="0"/>
    <xf numFmtId="0" fontId="20" fillId="0" borderId="0" xfId="0" applyFont="1" applyAlignment="1">
      <alignment horizontal="center"/>
    </xf>
    <xf numFmtId="0" fontId="20" fillId="10" borderId="0" xfId="0" applyFont="1" applyFill="1" applyAlignment="1">
      <alignment horizontal="center" vertical="center"/>
    </xf>
    <xf numFmtId="0" fontId="19" fillId="0" borderId="0" xfId="0" applyFont="1"/>
    <xf numFmtId="0" fontId="5" fillId="0" borderId="0" xfId="0" applyFont="1" applyFill="1" applyAlignment="1">
      <alignment horizontal="left"/>
    </xf>
    <xf numFmtId="0" fontId="5" fillId="2" borderId="0" xfId="0" applyFont="1" applyFill="1" applyBorder="1" applyAlignment="1">
      <alignment horizontal="left" vertical="center"/>
    </xf>
    <xf numFmtId="165" fontId="2" fillId="9" borderId="11" xfId="1" applyNumberFormat="1" applyFont="1" applyFill="1" applyBorder="1" applyAlignment="1">
      <alignment horizontal="left" vertical="center"/>
    </xf>
    <xf numFmtId="0" fontId="15" fillId="5" borderId="0" xfId="0" applyFont="1" applyFill="1" applyAlignment="1">
      <alignment horizontal="center" vertical="center"/>
    </xf>
    <xf numFmtId="165" fontId="2" fillId="11" borderId="11" xfId="1" applyNumberFormat="1" applyFont="1" applyFill="1" applyBorder="1" applyAlignment="1">
      <alignment horizontal="left" vertical="center"/>
    </xf>
    <xf numFmtId="0" fontId="3" fillId="2" borderId="8" xfId="0" applyFont="1" applyFill="1" applyBorder="1" applyAlignment="1">
      <alignment horizontal="left" vertical="top" wrapText="1"/>
    </xf>
    <xf numFmtId="0" fontId="3" fillId="2" borderId="10" xfId="0" applyFont="1" applyFill="1" applyBorder="1" applyAlignment="1">
      <alignment horizontal="left" vertical="top" wrapText="1"/>
    </xf>
    <xf numFmtId="165" fontId="2" fillId="2" borderId="11" xfId="1" applyNumberFormat="1" applyFont="1" applyFill="1" applyBorder="1" applyAlignment="1">
      <alignment horizontal="left" vertical="center"/>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3CDDD"/>
      <color rgb="FFFF5050"/>
      <color rgb="FFFF3300"/>
      <color rgb="FFF9FFA7"/>
      <color rgb="FFCCFF99"/>
      <color rgb="FFFCB6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0</xdr:col>
      <xdr:colOff>590550</xdr:colOff>
      <xdr:row>3</xdr:row>
      <xdr:rowOff>238125</xdr:rowOff>
    </xdr:to>
    <xdr:pic>
      <xdr:nvPicPr>
        <xdr:cNvPr id="2" name="Picture 73" descr="Unila"/>
        <xdr:cNvPicPr>
          <a:picLocks noChangeAspect="1" noChangeArrowheads="1"/>
        </xdr:cNvPicPr>
      </xdr:nvPicPr>
      <xdr:blipFill>
        <a:blip xmlns:r="http://schemas.openxmlformats.org/officeDocument/2006/relationships" r:embed="rId1"/>
        <a:srcRect/>
        <a:stretch>
          <a:fillRect/>
        </a:stretch>
      </xdr:blipFill>
      <xdr:spPr bwMode="auto">
        <a:xfrm>
          <a:off x="57150" y="447675"/>
          <a:ext cx="533400" cy="5429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28575</xdr:rowOff>
    </xdr:from>
    <xdr:to>
      <xdr:col>0</xdr:col>
      <xdr:colOff>771525</xdr:colOff>
      <xdr:row>2</xdr:row>
      <xdr:rowOff>28575</xdr:rowOff>
    </xdr:to>
    <xdr:pic>
      <xdr:nvPicPr>
        <xdr:cNvPr id="3" name="Picture 73" descr="Unila"/>
        <xdr:cNvPicPr>
          <a:picLocks noChangeAspect="1" noChangeArrowheads="1"/>
        </xdr:cNvPicPr>
      </xdr:nvPicPr>
      <xdr:blipFill>
        <a:blip xmlns:r="http://schemas.openxmlformats.org/officeDocument/2006/relationships" r:embed="rId1"/>
        <a:srcRect/>
        <a:stretch>
          <a:fillRect/>
        </a:stretch>
      </xdr:blipFill>
      <xdr:spPr bwMode="auto">
        <a:xfrm>
          <a:off x="76200" y="28575"/>
          <a:ext cx="695325" cy="6667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19</xdr:col>
          <xdr:colOff>285750</xdr:colOff>
          <xdr:row>0</xdr:row>
          <xdr:rowOff>1295400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20</xdr:col>
          <xdr:colOff>457200</xdr:colOff>
          <xdr:row>0</xdr:row>
          <xdr:rowOff>1390650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19050</xdr:rowOff>
        </xdr:from>
        <xdr:to>
          <xdr:col>5</xdr:col>
          <xdr:colOff>704850</xdr:colOff>
          <xdr:row>1</xdr:row>
          <xdr:rowOff>1095375</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orang%20Audit%20Lab%20Non-Eksakta%20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BORANG"/>
      <sheetName val="Rekap Lab"/>
      <sheetName val="BA"/>
      <sheetName val="Sheet1"/>
    </sheetNames>
    <sheetDataSet>
      <sheetData sheetId="0"/>
      <sheetData sheetId="1" refreshError="1"/>
      <sheetData sheetId="2" refreshError="1"/>
      <sheetData sheetId="3" refreshError="1"/>
      <sheetData sheetId="4">
        <row r="7">
          <cell r="A7" t="str">
            <v>2012/2013</v>
          </cell>
        </row>
        <row r="8">
          <cell r="A8" t="str">
            <v>2013/2014</v>
          </cell>
        </row>
        <row r="11">
          <cell r="A11" t="str">
            <v>GANJIL</v>
          </cell>
        </row>
        <row r="12">
          <cell r="A12" t="str">
            <v>GENAP</v>
          </cell>
        </row>
        <row r="16">
          <cell r="A16" t="str">
            <v>Senin</v>
          </cell>
        </row>
        <row r="17">
          <cell r="A17" t="str">
            <v>Selasa</v>
          </cell>
        </row>
        <row r="18">
          <cell r="A18" t="str">
            <v>Rabu</v>
          </cell>
        </row>
        <row r="19">
          <cell r="A19" t="str">
            <v>Kamis</v>
          </cell>
        </row>
        <row r="20">
          <cell r="A20" t="str">
            <v>Jumat</v>
          </cell>
        </row>
        <row r="25">
          <cell r="A25" t="str">
            <v>Fakultas Ekonomi</v>
          </cell>
        </row>
        <row r="26">
          <cell r="A26" t="str">
            <v>Fakultas Hukum</v>
          </cell>
        </row>
        <row r="27">
          <cell r="A27" t="str">
            <v>Fakultas Keguruan dan Ilmu Pendidikan</v>
          </cell>
        </row>
        <row r="28">
          <cell r="A28" t="str">
            <v>Fakultas Pertanian</v>
          </cell>
        </row>
        <row r="29">
          <cell r="A29" t="str">
            <v>Fakultas Teknik</v>
          </cell>
        </row>
        <row r="30">
          <cell r="A30" t="str">
            <v>Fakultas Ilmu Sosial dan Ilmu Politik</v>
          </cell>
        </row>
        <row r="31">
          <cell r="A31" t="str">
            <v>Fakultas Matematika dan Ilmu Pengetahuan Alam</v>
          </cell>
        </row>
        <row r="32">
          <cell r="A32" t="str">
            <v>Fakultas Kedokteran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4.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G19"/>
  <sheetViews>
    <sheetView tabSelected="1" workbookViewId="0">
      <selection activeCell="B10" sqref="B10"/>
    </sheetView>
  </sheetViews>
  <sheetFormatPr defaultColWidth="8.85546875" defaultRowHeight="16.5"/>
  <cols>
    <col min="1" max="1" width="36.42578125" style="101" customWidth="1"/>
    <col min="2" max="2" width="56.5703125" style="95" customWidth="1"/>
    <col min="3" max="3" width="25.7109375" style="101" customWidth="1"/>
    <col min="4" max="4" width="10.42578125" style="95" customWidth="1"/>
    <col min="5" max="5" width="9" style="95" bestFit="1" customWidth="1"/>
    <col min="6" max="6" width="8.85546875" style="95"/>
    <col min="7" max="7" width="19.85546875" style="95" customWidth="1"/>
    <col min="8" max="16384" width="8.85546875" style="95"/>
  </cols>
  <sheetData>
    <row r="3" spans="1:7" ht="26.25">
      <c r="A3" s="320" t="s">
        <v>114</v>
      </c>
      <c r="B3" s="320"/>
      <c r="C3" s="102" t="s">
        <v>115</v>
      </c>
      <c r="D3" s="103" t="s">
        <v>280</v>
      </c>
      <c r="E3" s="104"/>
      <c r="F3" s="104"/>
      <c r="G3" s="104"/>
    </row>
    <row r="4" spans="1:7" ht="21.75" customHeight="1">
      <c r="A4" s="320" t="s">
        <v>127</v>
      </c>
      <c r="B4" s="320"/>
      <c r="C4" s="105"/>
      <c r="D4" s="103"/>
      <c r="E4" s="104"/>
      <c r="F4" s="104"/>
      <c r="G4" s="104"/>
    </row>
    <row r="5" spans="1:7" ht="16.5" customHeight="1">
      <c r="A5" s="321" t="s">
        <v>276</v>
      </c>
      <c r="B5" s="321"/>
      <c r="C5" s="102" t="s">
        <v>116</v>
      </c>
      <c r="D5" s="103" t="s">
        <v>269</v>
      </c>
      <c r="E5" s="104"/>
      <c r="F5" s="104"/>
      <c r="G5" s="104"/>
    </row>
    <row r="6" spans="1:7" ht="16.5" customHeight="1">
      <c r="A6" s="321" t="s">
        <v>128</v>
      </c>
      <c r="B6" s="321"/>
      <c r="C6" s="102" t="s">
        <v>117</v>
      </c>
      <c r="D6" s="103" t="s">
        <v>270</v>
      </c>
      <c r="E6" s="104"/>
      <c r="F6" s="104"/>
      <c r="G6" s="104"/>
    </row>
    <row r="7" spans="1:7" ht="20.25">
      <c r="A7" s="96"/>
      <c r="B7" s="96"/>
      <c r="C7" s="97"/>
      <c r="D7" s="98"/>
      <c r="E7" s="98"/>
      <c r="F7" s="98"/>
      <c r="G7" s="98"/>
    </row>
    <row r="8" spans="1:7" ht="20.25">
      <c r="A8" s="96"/>
      <c r="B8" s="322" t="s">
        <v>118</v>
      </c>
      <c r="C8" s="323"/>
      <c r="D8" s="98"/>
      <c r="E8" s="98"/>
      <c r="F8" s="98"/>
      <c r="G8" s="98"/>
    </row>
    <row r="9" spans="1:7" ht="21" thickBot="1">
      <c r="A9" s="96"/>
      <c r="B9" s="96"/>
      <c r="C9" s="97"/>
      <c r="D9" s="98"/>
      <c r="E9" s="98"/>
      <c r="F9" s="98"/>
      <c r="G9" s="98"/>
    </row>
    <row r="10" spans="1:7">
      <c r="A10" s="99" t="s">
        <v>277</v>
      </c>
      <c r="B10" s="274" t="s">
        <v>339</v>
      </c>
      <c r="C10" s="99" t="s">
        <v>119</v>
      </c>
      <c r="D10" s="317" t="s">
        <v>328</v>
      </c>
      <c r="E10" s="318"/>
      <c r="F10" s="318"/>
      <c r="G10" s="319"/>
    </row>
    <row r="11" spans="1:7">
      <c r="A11" s="99" t="s">
        <v>278</v>
      </c>
      <c r="B11" s="275" t="s">
        <v>336</v>
      </c>
      <c r="C11" s="99" t="s">
        <v>120</v>
      </c>
      <c r="D11" s="326" t="s">
        <v>271</v>
      </c>
      <c r="E11" s="327"/>
      <c r="F11" s="327"/>
      <c r="G11" s="328"/>
    </row>
    <row r="12" spans="1:7">
      <c r="A12" s="99" t="s">
        <v>279</v>
      </c>
      <c r="B12" s="275" t="s">
        <v>336</v>
      </c>
      <c r="C12" s="99" t="s">
        <v>121</v>
      </c>
      <c r="D12" s="329">
        <v>42230</v>
      </c>
      <c r="E12" s="330"/>
      <c r="F12" s="100" t="s">
        <v>122</v>
      </c>
      <c r="G12" s="293" t="str">
        <f>TEXT(D12,"[$-21]dddd")</f>
        <v>Jumat</v>
      </c>
    </row>
    <row r="13" spans="1:7">
      <c r="A13" s="99" t="s">
        <v>281</v>
      </c>
      <c r="B13" s="316" t="s">
        <v>336</v>
      </c>
      <c r="C13" s="99" t="s">
        <v>123</v>
      </c>
      <c r="D13" s="326" t="s">
        <v>329</v>
      </c>
      <c r="E13" s="327"/>
      <c r="F13" s="327"/>
      <c r="G13" s="328"/>
    </row>
    <row r="14" spans="1:7">
      <c r="A14" s="99" t="s">
        <v>282</v>
      </c>
      <c r="B14" s="275" t="s">
        <v>336</v>
      </c>
      <c r="C14" s="99" t="s">
        <v>124</v>
      </c>
      <c r="D14" s="326" t="s">
        <v>330</v>
      </c>
      <c r="E14" s="327"/>
      <c r="F14" s="327"/>
      <c r="G14" s="328"/>
    </row>
    <row r="15" spans="1:7" ht="17.25" thickBot="1">
      <c r="A15" s="99" t="s">
        <v>283</v>
      </c>
      <c r="B15" s="275" t="s">
        <v>336</v>
      </c>
      <c r="C15" s="99" t="s">
        <v>125</v>
      </c>
      <c r="D15" s="331" t="s">
        <v>89</v>
      </c>
      <c r="E15" s="332"/>
      <c r="F15" s="332"/>
      <c r="G15" s="333"/>
    </row>
    <row r="16" spans="1:7" ht="17.25" thickBot="1">
      <c r="A16" s="99" t="s">
        <v>284</v>
      </c>
      <c r="B16" s="292" t="s">
        <v>336</v>
      </c>
      <c r="C16" s="273"/>
      <c r="D16" s="334"/>
      <c r="E16" s="334"/>
      <c r="F16" s="334"/>
      <c r="G16" s="334"/>
    </row>
    <row r="17" spans="1:7" ht="20.25">
      <c r="A17" s="96"/>
      <c r="B17" s="96"/>
      <c r="C17" s="97"/>
      <c r="D17" s="98"/>
      <c r="E17" s="98"/>
      <c r="F17" s="98"/>
      <c r="G17" s="98"/>
    </row>
    <row r="18" spans="1:7" ht="20.25">
      <c r="A18" s="96"/>
      <c r="B18" s="324" t="s">
        <v>126</v>
      </c>
      <c r="C18" s="325"/>
      <c r="D18" s="98"/>
      <c r="E18" s="98"/>
      <c r="F18" s="98"/>
      <c r="G18" s="98"/>
    </row>
    <row r="19" spans="1:7" ht="20.25">
      <c r="A19" s="96"/>
      <c r="B19" s="96"/>
      <c r="C19" s="97"/>
      <c r="D19" s="98"/>
      <c r="E19" s="98"/>
      <c r="F19" s="98"/>
      <c r="G19" s="98"/>
    </row>
  </sheetData>
  <mergeCells count="13">
    <mergeCell ref="B18:C18"/>
    <mergeCell ref="D11:G11"/>
    <mergeCell ref="D12:E12"/>
    <mergeCell ref="D13:G13"/>
    <mergeCell ref="D14:G14"/>
    <mergeCell ref="D15:G15"/>
    <mergeCell ref="D16:G16"/>
    <mergeCell ref="D10:G10"/>
    <mergeCell ref="A3:B3"/>
    <mergeCell ref="A4:B4"/>
    <mergeCell ref="A5:B5"/>
    <mergeCell ref="A6:B6"/>
    <mergeCell ref="B8:C8"/>
  </mergeCells>
  <hyperlinks>
    <hyperlink ref="B18" location="BORANG!A1" display="MULAI MENGISI"/>
  </hyperlinks>
  <pageMargins left="0.7" right="0.7"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32"/>
  <sheetViews>
    <sheetView showGridLines="0" zoomScale="85" zoomScaleNormal="85" zoomScaleSheetLayoutView="100" zoomScalePageLayoutView="50" workbookViewId="0">
      <selection activeCell="B1" sqref="B1"/>
    </sheetView>
  </sheetViews>
  <sheetFormatPr defaultColWidth="9.140625" defaultRowHeight="15.75"/>
  <cols>
    <col min="1" max="1" width="12.85546875" style="239" bestFit="1" customWidth="1"/>
    <col min="2" max="2" width="89.42578125" style="107" bestFit="1" customWidth="1"/>
    <col min="3" max="3" width="11.85546875" style="230" bestFit="1" customWidth="1"/>
    <col min="4" max="4" width="7.140625" style="231" bestFit="1" customWidth="1"/>
    <col min="5" max="5" width="6.42578125" style="232" customWidth="1"/>
    <col min="6" max="6" width="7.7109375" style="232" customWidth="1"/>
    <col min="7" max="7" width="7.7109375" style="231" customWidth="1"/>
    <col min="8" max="8" width="5.7109375" style="127" customWidth="1"/>
    <col min="9" max="9" width="26.42578125" style="128" bestFit="1" customWidth="1"/>
    <col min="10" max="10" width="9.140625" style="107"/>
    <col min="11" max="11" width="9.140625" style="253"/>
    <col min="12" max="16384" width="9.140625" style="107"/>
  </cols>
  <sheetData>
    <row r="1" spans="1:9" ht="26.25">
      <c r="A1" s="105"/>
      <c r="B1" s="276" t="s">
        <v>129</v>
      </c>
      <c r="C1" s="276"/>
      <c r="D1" s="276"/>
      <c r="E1" s="276"/>
      <c r="F1" s="276"/>
      <c r="G1" s="276"/>
      <c r="H1" s="278" t="s">
        <v>115</v>
      </c>
      <c r="I1" s="279" t="str">
        <f>FRONT!D3</f>
        <v>: BO-LEMBAGA-03</v>
      </c>
    </row>
    <row r="2" spans="1:9" ht="26.25">
      <c r="A2" s="105"/>
      <c r="B2" s="276" t="s">
        <v>134</v>
      </c>
      <c r="C2" s="276"/>
      <c r="D2" s="276"/>
      <c r="E2" s="276"/>
      <c r="F2" s="276"/>
      <c r="G2" s="276"/>
      <c r="H2" s="278"/>
      <c r="I2" s="279"/>
    </row>
    <row r="3" spans="1:9" ht="20.25">
      <c r="A3" s="168" t="s">
        <v>130</v>
      </c>
      <c r="B3" s="277" t="s">
        <v>337</v>
      </c>
      <c r="C3" s="277"/>
      <c r="D3" s="277"/>
      <c r="E3" s="277"/>
      <c r="F3" s="277"/>
      <c r="G3" s="277"/>
      <c r="H3" s="278" t="s">
        <v>272</v>
      </c>
      <c r="I3" s="279" t="str">
        <f>FRONT!D5</f>
        <v>: 1 Mei 2015</v>
      </c>
    </row>
    <row r="4" spans="1:9" ht="20.25">
      <c r="A4" s="168" t="s">
        <v>131</v>
      </c>
      <c r="B4" s="277" t="s">
        <v>135</v>
      </c>
      <c r="C4" s="277"/>
      <c r="D4" s="277"/>
      <c r="E4" s="277"/>
      <c r="F4" s="277"/>
      <c r="G4" s="277"/>
      <c r="H4" s="278" t="s">
        <v>273</v>
      </c>
      <c r="I4" s="279" t="str">
        <f>FRONT!D6</f>
        <v>: 4</v>
      </c>
    </row>
    <row r="5" spans="1:9" ht="5.25" customHeight="1">
      <c r="A5" s="233"/>
      <c r="B5" s="106"/>
      <c r="C5" s="200"/>
      <c r="D5" s="200"/>
      <c r="E5" s="200"/>
      <c r="F5" s="200"/>
      <c r="G5" s="200"/>
      <c r="H5" s="108"/>
      <c r="I5" s="109"/>
    </row>
    <row r="6" spans="1:9" ht="20.100000000000001" customHeight="1">
      <c r="A6" s="381" t="s">
        <v>56</v>
      </c>
      <c r="B6" s="381" t="s">
        <v>7</v>
      </c>
      <c r="C6" s="382" t="s">
        <v>84</v>
      </c>
      <c r="D6" s="377" t="s">
        <v>86</v>
      </c>
      <c r="E6" s="378"/>
      <c r="F6" s="377" t="s">
        <v>85</v>
      </c>
      <c r="G6" s="378"/>
      <c r="H6" s="340" t="s">
        <v>133</v>
      </c>
      <c r="I6" s="417" t="s">
        <v>90</v>
      </c>
    </row>
    <row r="7" spans="1:9" ht="20.100000000000001" customHeight="1">
      <c r="A7" s="381"/>
      <c r="B7" s="381"/>
      <c r="C7" s="383"/>
      <c r="D7" s="110" t="s">
        <v>132</v>
      </c>
      <c r="E7" s="110" t="s">
        <v>8</v>
      </c>
      <c r="F7" s="110" t="s">
        <v>132</v>
      </c>
      <c r="G7" s="110" t="s">
        <v>8</v>
      </c>
      <c r="H7" s="342"/>
      <c r="I7" s="418"/>
    </row>
    <row r="8" spans="1:9" ht="15" customHeight="1">
      <c r="A8" s="384" t="s">
        <v>75</v>
      </c>
      <c r="B8" s="379" t="s">
        <v>3</v>
      </c>
      <c r="C8" s="379"/>
      <c r="D8" s="379"/>
      <c r="E8" s="379"/>
      <c r="F8" s="379"/>
      <c r="G8" s="379"/>
      <c r="H8" s="351"/>
      <c r="I8" s="419"/>
    </row>
    <row r="9" spans="1:9" ht="15" customHeight="1">
      <c r="A9" s="385"/>
      <c r="B9" s="380"/>
      <c r="C9" s="380"/>
      <c r="D9" s="380"/>
      <c r="E9" s="380"/>
      <c r="F9" s="380"/>
      <c r="G9" s="380"/>
      <c r="H9" s="353"/>
      <c r="I9" s="420"/>
    </row>
    <row r="10" spans="1:9" ht="42.75">
      <c r="A10" s="153">
        <v>1</v>
      </c>
      <c r="B10" s="172" t="s">
        <v>285</v>
      </c>
      <c r="C10" s="394">
        <v>8</v>
      </c>
      <c r="D10" s="363" t="s">
        <v>333</v>
      </c>
      <c r="E10" s="366" t="str">
        <f>D10</f>
        <v>A</v>
      </c>
      <c r="F10" s="388">
        <f>IF(D10="A",$C10,IF(D10="B",$C10*0.75,IF(D10="C",$C10*0.5,IF(D10="D",$C10*0.25,0))))</f>
        <v>8</v>
      </c>
      <c r="G10" s="391">
        <f>IF(E10="A",$C10,IF(E10="B",$C10*0.75,IF(E10="C",$C10*0.5,IF(E10="D",$C10*0.25,0))))</f>
        <v>8</v>
      </c>
      <c r="H10" s="340" t="str">
        <f>IF(G10&gt;0.5*$C10,"",IF(G10&gt;0.25*$C10,"*","**"))</f>
        <v/>
      </c>
      <c r="I10" s="337" t="str">
        <f>IF(H10="","",IF(H10="*","Kurang","Sangat Kurang"))</f>
        <v/>
      </c>
    </row>
    <row r="11" spans="1:9" ht="15">
      <c r="A11" s="153"/>
      <c r="B11" s="111" t="s">
        <v>0</v>
      </c>
      <c r="C11" s="395"/>
      <c r="D11" s="364"/>
      <c r="E11" s="367"/>
      <c r="F11" s="389"/>
      <c r="G11" s="392"/>
      <c r="H11" s="341"/>
      <c r="I11" s="338"/>
    </row>
    <row r="12" spans="1:9" ht="15">
      <c r="A12" s="153"/>
      <c r="B12" s="111" t="s">
        <v>142</v>
      </c>
      <c r="C12" s="395"/>
      <c r="D12" s="364"/>
      <c r="E12" s="367"/>
      <c r="F12" s="389"/>
      <c r="G12" s="392"/>
      <c r="H12" s="341"/>
      <c r="I12" s="338"/>
    </row>
    <row r="13" spans="1:9" ht="15">
      <c r="A13" s="154"/>
      <c r="B13" s="112" t="s">
        <v>1</v>
      </c>
      <c r="C13" s="396"/>
      <c r="D13" s="365"/>
      <c r="E13" s="368"/>
      <c r="F13" s="390"/>
      <c r="G13" s="393"/>
      <c r="H13" s="342"/>
      <c r="I13" s="339"/>
    </row>
    <row r="14" spans="1:9" ht="57">
      <c r="A14" s="234">
        <v>2</v>
      </c>
      <c r="B14" s="173" t="s">
        <v>286</v>
      </c>
      <c r="C14" s="394">
        <v>8</v>
      </c>
      <c r="D14" s="363" t="s">
        <v>333</v>
      </c>
      <c r="E14" s="366" t="str">
        <f>D14</f>
        <v>A</v>
      </c>
      <c r="F14" s="388">
        <f>IF(D14="A",$C14,IF(D14="B",$C14*0.75,IF(D14="C",$C14*0.5,IF(D14="D",$C14*0.25,0))))</f>
        <v>8</v>
      </c>
      <c r="G14" s="391">
        <f>IF(E14="A",$C14,IF(E14="B",$C14*0.75,IF(E14="C",$C14*0.5,IF(E14="D",$C14*0.25,0))))</f>
        <v>8</v>
      </c>
      <c r="H14" s="340" t="str">
        <f>IF(G14&gt;0.5*$C14,"",IF(G14&gt;0.25*$C14,"*","**"))</f>
        <v/>
      </c>
      <c r="I14" s="337" t="str">
        <f>IF(H14="","",IF(H14="*","Kurang","Sangat Kurang"))</f>
        <v/>
      </c>
    </row>
    <row r="15" spans="1:9" ht="15">
      <c r="A15" s="153"/>
      <c r="B15" s="174" t="s">
        <v>139</v>
      </c>
      <c r="C15" s="395"/>
      <c r="D15" s="364"/>
      <c r="E15" s="367"/>
      <c r="F15" s="389"/>
      <c r="G15" s="392"/>
      <c r="H15" s="341"/>
      <c r="I15" s="338"/>
    </row>
    <row r="16" spans="1:9" ht="15">
      <c r="A16" s="153"/>
      <c r="B16" s="174" t="s">
        <v>140</v>
      </c>
      <c r="C16" s="395"/>
      <c r="D16" s="364"/>
      <c r="E16" s="367"/>
      <c r="F16" s="389"/>
      <c r="G16" s="392"/>
      <c r="H16" s="341"/>
      <c r="I16" s="338"/>
    </row>
    <row r="17" spans="1:9" ht="15">
      <c r="A17" s="153"/>
      <c r="B17" s="174" t="s">
        <v>141</v>
      </c>
      <c r="C17" s="396"/>
      <c r="D17" s="365"/>
      <c r="E17" s="368"/>
      <c r="F17" s="390"/>
      <c r="G17" s="393"/>
      <c r="H17" s="342"/>
      <c r="I17" s="339"/>
    </row>
    <row r="18" spans="1:9" ht="29.25">
      <c r="A18" s="234">
        <v>3</v>
      </c>
      <c r="B18" s="175" t="s">
        <v>287</v>
      </c>
      <c r="C18" s="244">
        <v>10</v>
      </c>
      <c r="D18" s="315" t="s">
        <v>334</v>
      </c>
      <c r="E18" s="143" t="str">
        <f>D18</f>
        <v>B</v>
      </c>
      <c r="F18" s="146">
        <f>IF(D18="A",$C18,IF(D18="B",$C18*0.75,IF(D18="C",$C18*0.5,IF(D18="D",$C18*0.25,0))))</f>
        <v>7.5</v>
      </c>
      <c r="G18" s="129">
        <f>IF(E18="A",$C18,IF(E18="B",$C18*0.75,IF(E18="C",$C18*0.5,IF(E18="D",$C18*0.25,0))))</f>
        <v>7.5</v>
      </c>
      <c r="H18" s="340" t="str">
        <f>IF(G18&gt;0.5*$C18,"",IF(G18&gt;0.25*$C18,"*","**"))</f>
        <v/>
      </c>
      <c r="I18" s="337" t="str">
        <f>IF(H18="","",IF(H18="*","Kurang","Sangat Kurang"))</f>
        <v/>
      </c>
    </row>
    <row r="19" spans="1:9" ht="15">
      <c r="A19" s="153"/>
      <c r="B19" s="113" t="s">
        <v>143</v>
      </c>
      <c r="C19" s="245"/>
      <c r="D19" s="135"/>
      <c r="E19" s="144"/>
      <c r="F19" s="147"/>
      <c r="G19" s="130"/>
      <c r="H19" s="341"/>
      <c r="I19" s="338"/>
    </row>
    <row r="20" spans="1:9" ht="15">
      <c r="A20" s="153"/>
      <c r="B20" s="113" t="s">
        <v>144</v>
      </c>
      <c r="C20" s="245"/>
      <c r="D20" s="135"/>
      <c r="E20" s="144"/>
      <c r="F20" s="147"/>
      <c r="G20" s="130"/>
      <c r="H20" s="341"/>
      <c r="I20" s="338"/>
    </row>
    <row r="21" spans="1:9" ht="15">
      <c r="A21" s="153"/>
      <c r="B21" s="116" t="s">
        <v>2</v>
      </c>
      <c r="C21" s="246"/>
      <c r="D21" s="136"/>
      <c r="E21" s="145"/>
      <c r="F21" s="148"/>
      <c r="G21" s="131"/>
      <c r="H21" s="342"/>
      <c r="I21" s="339"/>
    </row>
    <row r="22" spans="1:9" ht="27" customHeight="1">
      <c r="A22" s="234">
        <v>4</v>
      </c>
      <c r="B22" s="175" t="s">
        <v>145</v>
      </c>
      <c r="C22" s="244">
        <v>8</v>
      </c>
      <c r="D22" s="315" t="s">
        <v>333</v>
      </c>
      <c r="E22" s="143" t="str">
        <f>D22</f>
        <v>A</v>
      </c>
      <c r="F22" s="146">
        <f>IF(D22="A",$C22,IF(D22="B",$C22*0.75,IF(D22="C",$C22*0.5,IF(D22="D",$C22*0.25,0))))</f>
        <v>8</v>
      </c>
      <c r="G22" s="129">
        <f>IF(E22="A",$C22,IF(E22="B",$C22*0.75,IF(E22="C",$C22*0.5,IF(E22="D",$C22*0.25,0))))</f>
        <v>8</v>
      </c>
      <c r="H22" s="340" t="str">
        <f>IF(G22&gt;0.5*$C22,"",IF(G22&gt;0.25*$C22,"*","**"))</f>
        <v/>
      </c>
      <c r="I22" s="337" t="str">
        <f>IF(H22="","",IF(H22="*","Kurang","Sangat Kurang"))</f>
        <v/>
      </c>
    </row>
    <row r="23" spans="1:9" ht="15">
      <c r="A23" s="153"/>
      <c r="B23" s="174" t="s">
        <v>146</v>
      </c>
      <c r="C23" s="245"/>
      <c r="D23" s="135"/>
      <c r="E23" s="144"/>
      <c r="F23" s="147"/>
      <c r="G23" s="130"/>
      <c r="H23" s="341"/>
      <c r="I23" s="338"/>
    </row>
    <row r="24" spans="1:9" ht="15">
      <c r="A24" s="153"/>
      <c r="B24" s="174" t="s">
        <v>147</v>
      </c>
      <c r="C24" s="245"/>
      <c r="D24" s="135"/>
      <c r="E24" s="144"/>
      <c r="F24" s="147"/>
      <c r="G24" s="130"/>
      <c r="H24" s="341"/>
      <c r="I24" s="338"/>
    </row>
    <row r="25" spans="1:9" ht="15">
      <c r="A25" s="154"/>
      <c r="B25" s="176" t="s">
        <v>148</v>
      </c>
      <c r="C25" s="246"/>
      <c r="D25" s="136"/>
      <c r="E25" s="145"/>
      <c r="F25" s="148"/>
      <c r="G25" s="131"/>
      <c r="H25" s="342"/>
      <c r="I25" s="339"/>
    </row>
    <row r="26" spans="1:9" ht="29.25">
      <c r="A26" s="234">
        <v>5</v>
      </c>
      <c r="B26" s="175" t="s">
        <v>288</v>
      </c>
      <c r="C26" s="244">
        <v>8</v>
      </c>
      <c r="D26" s="315" t="s">
        <v>333</v>
      </c>
      <c r="E26" s="143" t="str">
        <f>D26</f>
        <v>A</v>
      </c>
      <c r="F26" s="146">
        <f>IF(D26="A",$C26,IF(D26="B",$C26*0.75,IF(D26="C",$C26*0.5,IF(D26="D",$C26*0.25,0))))</f>
        <v>8</v>
      </c>
      <c r="G26" s="129">
        <f>IF(E26="A",$C26,IF(E26="B",$C26*0.75,IF(E26="C",$C26*0.5,IF(E26="D",$C26*0.25,0))))</f>
        <v>8</v>
      </c>
      <c r="H26" s="340" t="str">
        <f>IF(G26&gt;0.5*$C26,"",IF(G26&gt;0.25*$C26,"*","**"))</f>
        <v/>
      </c>
      <c r="I26" s="337" t="str">
        <f>IF(H26="","",IF(H26="*","Kurang","Sangat Kurang"))</f>
        <v/>
      </c>
    </row>
    <row r="27" spans="1:9" ht="15">
      <c r="A27" s="153"/>
      <c r="B27" s="174" t="s">
        <v>149</v>
      </c>
      <c r="C27" s="245"/>
      <c r="D27" s="135"/>
      <c r="E27" s="144"/>
      <c r="F27" s="147"/>
      <c r="G27" s="132"/>
      <c r="H27" s="341"/>
      <c r="I27" s="338"/>
    </row>
    <row r="28" spans="1:9" ht="15">
      <c r="A28" s="154"/>
      <c r="B28" s="176" t="s">
        <v>113</v>
      </c>
      <c r="C28" s="246"/>
      <c r="D28" s="136"/>
      <c r="E28" s="145"/>
      <c r="F28" s="148"/>
      <c r="G28" s="133"/>
      <c r="H28" s="342"/>
      <c r="I28" s="339"/>
    </row>
    <row r="29" spans="1:9" ht="15">
      <c r="A29" s="234">
        <v>6</v>
      </c>
      <c r="B29" s="173" t="s">
        <v>150</v>
      </c>
      <c r="C29" s="244">
        <v>8</v>
      </c>
      <c r="D29" s="357" t="s">
        <v>333</v>
      </c>
      <c r="E29" s="360" t="str">
        <f>D29</f>
        <v>A</v>
      </c>
      <c r="F29" s="201">
        <f>IF(D29="A",$C29,IF(D29="B",$C29*0.75,IF(D29="C",$C29*0.5,IF(D29="D",$C29*0.25,0))))</f>
        <v>8</v>
      </c>
      <c r="G29" s="202">
        <f>IF(E29="A",$C29,IF(E29="B",$C29*0.75,IF(E29="C",$C29*0.5,IF(E29="D",$C29*0.25,0))))</f>
        <v>8</v>
      </c>
      <c r="H29" s="340" t="str">
        <f>IF(G29&gt;0.5*$C29,"",IF(G29&gt;0.25*$C29,"*","**"))</f>
        <v/>
      </c>
      <c r="I29" s="337" t="str">
        <f>IF(H29="","",IF(H29="*","Kurang","Sangat Kurang"))</f>
        <v/>
      </c>
    </row>
    <row r="30" spans="1:9" ht="12.75" customHeight="1">
      <c r="A30" s="153"/>
      <c r="B30" s="177" t="s">
        <v>151</v>
      </c>
      <c r="C30" s="245"/>
      <c r="D30" s="358"/>
      <c r="E30" s="361"/>
      <c r="F30" s="151"/>
      <c r="G30" s="149"/>
      <c r="H30" s="341"/>
      <c r="I30" s="338"/>
    </row>
    <row r="31" spans="1:9" ht="15">
      <c r="A31" s="153"/>
      <c r="B31" s="177" t="s">
        <v>152</v>
      </c>
      <c r="C31" s="245"/>
      <c r="D31" s="358"/>
      <c r="E31" s="361"/>
      <c r="F31" s="151"/>
      <c r="G31" s="149"/>
      <c r="H31" s="341"/>
      <c r="I31" s="338"/>
    </row>
    <row r="32" spans="1:9" ht="15">
      <c r="A32" s="153"/>
      <c r="B32" s="177" t="s">
        <v>153</v>
      </c>
      <c r="C32" s="245"/>
      <c r="D32" s="358"/>
      <c r="E32" s="361"/>
      <c r="F32" s="151"/>
      <c r="G32" s="149"/>
      <c r="H32" s="341"/>
      <c r="I32" s="338"/>
    </row>
    <row r="33" spans="1:9" ht="15">
      <c r="A33" s="153"/>
      <c r="B33" s="177" t="s">
        <v>154</v>
      </c>
      <c r="C33" s="184"/>
      <c r="D33" s="358"/>
      <c r="E33" s="361"/>
      <c r="F33" s="151"/>
      <c r="G33" s="149"/>
      <c r="H33" s="341"/>
      <c r="I33" s="338"/>
    </row>
    <row r="34" spans="1:9" ht="15">
      <c r="A34" s="154"/>
      <c r="B34" s="178" t="s">
        <v>155</v>
      </c>
      <c r="C34" s="185"/>
      <c r="D34" s="359"/>
      <c r="E34" s="362"/>
      <c r="F34" s="152"/>
      <c r="G34" s="150"/>
      <c r="H34" s="342"/>
      <c r="I34" s="339"/>
    </row>
    <row r="35" spans="1:9" ht="24.95" customHeight="1">
      <c r="A35" s="400" t="s">
        <v>58</v>
      </c>
      <c r="B35" s="401"/>
      <c r="C35" s="134">
        <f>SUM(C10:C34)</f>
        <v>50</v>
      </c>
      <c r="D35" s="117" t="s">
        <v>89</v>
      </c>
      <c r="E35" s="117" t="s">
        <v>89</v>
      </c>
      <c r="F35" s="134">
        <f>SUM(F10:F34)</f>
        <v>47.5</v>
      </c>
      <c r="G35" s="134">
        <f>SUM(G10:G34)</f>
        <v>47.5</v>
      </c>
      <c r="H35" s="119" t="str">
        <f>IF(G35&gt;0.5*$C35,"",IF(G35&gt;0.25*$C35,"*","**"))</f>
        <v/>
      </c>
      <c r="I35" s="268" t="str">
        <f>IF(H35="","",IF(H35="*","Kurang","Sangat Kurang"))</f>
        <v/>
      </c>
    </row>
    <row r="36" spans="1:9" ht="15" customHeight="1">
      <c r="A36" s="384" t="s">
        <v>76</v>
      </c>
      <c r="B36" s="379" t="s">
        <v>87</v>
      </c>
      <c r="C36" s="379"/>
      <c r="D36" s="379"/>
      <c r="E36" s="379"/>
      <c r="F36" s="379"/>
      <c r="G36" s="379"/>
      <c r="H36" s="351"/>
      <c r="I36" s="335"/>
    </row>
    <row r="37" spans="1:9" ht="15" customHeight="1">
      <c r="A37" s="385"/>
      <c r="B37" s="380"/>
      <c r="C37" s="380"/>
      <c r="D37" s="380"/>
      <c r="E37" s="380"/>
      <c r="F37" s="380"/>
      <c r="G37" s="380"/>
      <c r="H37" s="353"/>
      <c r="I37" s="336"/>
    </row>
    <row r="38" spans="1:9" ht="43.5">
      <c r="A38" s="153">
        <v>7</v>
      </c>
      <c r="B38" s="120" t="s">
        <v>289</v>
      </c>
      <c r="C38" s="244">
        <v>6</v>
      </c>
      <c r="D38" s="314" t="s">
        <v>333</v>
      </c>
      <c r="E38" s="203" t="str">
        <f>D38</f>
        <v>A</v>
      </c>
      <c r="F38" s="201">
        <f>IF(D38="A",$C38,IF(D38="B",$C38*0.75,IF(D38="C",$C38*0.5,IF(D38="D",$C38*0.25,0))))</f>
        <v>6</v>
      </c>
      <c r="G38" s="202">
        <f>IF(E38="A",$C38,IF(E38="B",$C38*0.75,IF(E38="C",$C38*0.5,IF(E38="D",$C38*0.25,0))))</f>
        <v>6</v>
      </c>
      <c r="H38" s="340" t="str">
        <f>IF(G38&gt;0.5*$C38,"",IF(G38&gt;0.25*$C38,"*","**"))</f>
        <v/>
      </c>
      <c r="I38" s="337" t="str">
        <f>IF(H38="","",IF(H38="*","Kurang","Sangat Kurang"))</f>
        <v/>
      </c>
    </row>
    <row r="39" spans="1:9" ht="15">
      <c r="A39" s="153"/>
      <c r="B39" s="113" t="s">
        <v>111</v>
      </c>
      <c r="C39" s="245"/>
      <c r="D39" s="204"/>
      <c r="E39" s="205"/>
      <c r="F39" s="151"/>
      <c r="G39" s="149"/>
      <c r="H39" s="341"/>
      <c r="I39" s="338"/>
    </row>
    <row r="40" spans="1:9" ht="15">
      <c r="A40" s="154"/>
      <c r="B40" s="116" t="s">
        <v>72</v>
      </c>
      <c r="C40" s="246"/>
      <c r="D40" s="206"/>
      <c r="E40" s="207"/>
      <c r="F40" s="152"/>
      <c r="G40" s="150"/>
      <c r="H40" s="342"/>
      <c r="I40" s="339"/>
    </row>
    <row r="41" spans="1:9" ht="29.25">
      <c r="A41" s="234">
        <v>8</v>
      </c>
      <c r="B41" s="115" t="s">
        <v>290</v>
      </c>
      <c r="C41" s="247">
        <v>7</v>
      </c>
      <c r="D41" s="314" t="s">
        <v>333</v>
      </c>
      <c r="E41" s="203" t="str">
        <f>D41</f>
        <v>A</v>
      </c>
      <c r="F41" s="201">
        <f>IF(D41="A",$C41,IF(D41="B",$C41*0.75,IF(D41="C",$C41*0.5,IF(D41="D",$C41*0.25,0))))</f>
        <v>7</v>
      </c>
      <c r="G41" s="202">
        <f>IF(E41="A",$C41,IF(E41="B",$C41*0.75,IF(E41="C",$C41*0.5,IF(E41="D",$C41*0.25,0))))</f>
        <v>7</v>
      </c>
      <c r="H41" s="181" t="str">
        <f>IF(G41&gt;0.5*$C41,"",IF(G41&gt;0.25*$C41,"*","**"))</f>
        <v/>
      </c>
      <c r="I41" s="269" t="str">
        <f>IF(H41="","",IF(H41="*","Kurang","Sangat Kurang"))</f>
        <v/>
      </c>
    </row>
    <row r="42" spans="1:9" ht="12.75" customHeight="1">
      <c r="A42" s="153"/>
      <c r="B42" s="121" t="s">
        <v>156</v>
      </c>
      <c r="C42" s="245"/>
      <c r="D42" s="208"/>
      <c r="E42" s="209"/>
      <c r="F42" s="151"/>
      <c r="G42" s="149"/>
      <c r="H42" s="182"/>
      <c r="I42" s="270"/>
    </row>
    <row r="43" spans="1:9" ht="15">
      <c r="A43" s="153"/>
      <c r="B43" s="121" t="s">
        <v>157</v>
      </c>
      <c r="C43" s="245"/>
      <c r="D43" s="208"/>
      <c r="E43" s="209"/>
      <c r="F43" s="151"/>
      <c r="G43" s="149"/>
      <c r="H43" s="182"/>
      <c r="I43" s="270"/>
    </row>
    <row r="44" spans="1:9" ht="15">
      <c r="A44" s="154"/>
      <c r="B44" s="122" t="s">
        <v>158</v>
      </c>
      <c r="C44" s="246"/>
      <c r="D44" s="210"/>
      <c r="E44" s="211"/>
      <c r="F44" s="152"/>
      <c r="G44" s="150"/>
      <c r="H44" s="183"/>
      <c r="I44" s="271"/>
    </row>
    <row r="45" spans="1:9" ht="15">
      <c r="A45" s="235">
        <v>9</v>
      </c>
      <c r="B45" s="173" t="s">
        <v>291</v>
      </c>
      <c r="C45" s="394">
        <v>8</v>
      </c>
      <c r="D45" s="402" t="s">
        <v>333</v>
      </c>
      <c r="E45" s="403" t="str">
        <f>D45</f>
        <v>A</v>
      </c>
      <c r="F45" s="343">
        <f>IF(D45="A",$C45,IF(D45="B",$C45*0.75,IF(D45="C",$C45*0.5,IF(D45="D",$C45*0.25,0))))</f>
        <v>8</v>
      </c>
      <c r="G45" s="344">
        <f>IF(E45="A",$C45,IF(E45="B",$C45*0.75,IF(E45="C",$C45*0.5,IF(E45="D",$C45*0.25,0))))</f>
        <v>8</v>
      </c>
      <c r="H45" s="340" t="str">
        <f>IF(G45&gt;0.5*$C45,"",IF(G45&gt;0.25*$C45,"*","**"))</f>
        <v/>
      </c>
      <c r="I45" s="337" t="str">
        <f>IF(H45="","",IF(H45="*","Kurang","Sangat Kurang"))</f>
        <v/>
      </c>
    </row>
    <row r="46" spans="1:9" ht="15">
      <c r="A46" s="235"/>
      <c r="B46" s="180" t="s">
        <v>159</v>
      </c>
      <c r="C46" s="395"/>
      <c r="D46" s="402"/>
      <c r="E46" s="403"/>
      <c r="F46" s="343"/>
      <c r="G46" s="344"/>
      <c r="H46" s="341"/>
      <c r="I46" s="338"/>
    </row>
    <row r="47" spans="1:9" ht="15.75" customHeight="1">
      <c r="A47" s="235"/>
      <c r="B47" s="179" t="s">
        <v>160</v>
      </c>
      <c r="C47" s="395"/>
      <c r="D47" s="402"/>
      <c r="E47" s="403"/>
      <c r="F47" s="343"/>
      <c r="G47" s="344"/>
      <c r="H47" s="341"/>
      <c r="I47" s="338"/>
    </row>
    <row r="48" spans="1:9" ht="15">
      <c r="A48" s="235"/>
      <c r="B48" s="179" t="s">
        <v>161</v>
      </c>
      <c r="C48" s="395"/>
      <c r="D48" s="402"/>
      <c r="E48" s="403"/>
      <c r="F48" s="343"/>
      <c r="G48" s="344"/>
      <c r="H48" s="341"/>
      <c r="I48" s="338"/>
    </row>
    <row r="49" spans="1:9" ht="15">
      <c r="A49" s="235"/>
      <c r="B49" s="179" t="s">
        <v>162</v>
      </c>
      <c r="C49" s="395"/>
      <c r="D49" s="402"/>
      <c r="E49" s="403"/>
      <c r="F49" s="343"/>
      <c r="G49" s="344"/>
      <c r="H49" s="341"/>
      <c r="I49" s="338"/>
    </row>
    <row r="50" spans="1:9" ht="15">
      <c r="A50" s="235"/>
      <c r="B50" s="179" t="s">
        <v>163</v>
      </c>
      <c r="C50" s="396"/>
      <c r="D50" s="402"/>
      <c r="E50" s="403"/>
      <c r="F50" s="343"/>
      <c r="G50" s="344"/>
      <c r="H50" s="342"/>
      <c r="I50" s="339"/>
    </row>
    <row r="51" spans="1:9" ht="27.75" customHeight="1">
      <c r="A51" s="236">
        <v>10</v>
      </c>
      <c r="B51" s="196" t="s">
        <v>292</v>
      </c>
      <c r="C51" s="394">
        <v>8</v>
      </c>
      <c r="D51" s="357" t="s">
        <v>333</v>
      </c>
      <c r="E51" s="360" t="str">
        <f>D51</f>
        <v>A</v>
      </c>
      <c r="F51" s="201">
        <f>IF(D51="A",$C51,IF(D51="B",$C51*0.75,IF(D51="C",$C51*0.5,IF(D51="D",$C51*0.25,0))))</f>
        <v>8</v>
      </c>
      <c r="G51" s="202">
        <f>IF(E51="A",$C51,IF(E51="B",$C51*0.75,IF(E51="C",$C51*0.5,IF(E51="D",$C51*0.25,0))))</f>
        <v>8</v>
      </c>
      <c r="H51" s="340" t="str">
        <f>IF(G51&gt;0.5*$C51,"",IF(G51&gt;0.25*$C51,"*","**"))</f>
        <v/>
      </c>
      <c r="I51" s="337" t="str">
        <f>IF(H51="","",IF(H51="*","Kurang","Sangat Kurang"))</f>
        <v/>
      </c>
    </row>
    <row r="52" spans="1:9" ht="15">
      <c r="A52" s="235"/>
      <c r="B52" s="197" t="s">
        <v>164</v>
      </c>
      <c r="C52" s="395"/>
      <c r="D52" s="358"/>
      <c r="E52" s="361"/>
      <c r="F52" s="151"/>
      <c r="G52" s="149"/>
      <c r="H52" s="341"/>
      <c r="I52" s="338"/>
    </row>
    <row r="53" spans="1:9" ht="15">
      <c r="A53" s="235"/>
      <c r="B53" s="197" t="s">
        <v>165</v>
      </c>
      <c r="C53" s="395"/>
      <c r="D53" s="358"/>
      <c r="E53" s="361"/>
      <c r="F53" s="151"/>
      <c r="G53" s="149"/>
      <c r="H53" s="341"/>
      <c r="I53" s="338"/>
    </row>
    <row r="54" spans="1:9" ht="15">
      <c r="A54" s="235"/>
      <c r="B54" s="197" t="s">
        <v>166</v>
      </c>
      <c r="C54" s="395"/>
      <c r="D54" s="358"/>
      <c r="E54" s="361"/>
      <c r="F54" s="151"/>
      <c r="G54" s="149"/>
      <c r="H54" s="341"/>
      <c r="I54" s="338"/>
    </row>
    <row r="55" spans="1:9" ht="15">
      <c r="A55" s="235"/>
      <c r="B55" s="198" t="s">
        <v>167</v>
      </c>
      <c r="C55" s="395"/>
      <c r="D55" s="358"/>
      <c r="E55" s="361"/>
      <c r="F55" s="151"/>
      <c r="G55" s="149"/>
      <c r="H55" s="341"/>
      <c r="I55" s="338"/>
    </row>
    <row r="56" spans="1:9" ht="15">
      <c r="A56" s="237"/>
      <c r="B56" s="199" t="s">
        <v>168</v>
      </c>
      <c r="C56" s="396"/>
      <c r="D56" s="359"/>
      <c r="E56" s="362"/>
      <c r="F56" s="152"/>
      <c r="G56" s="150"/>
      <c r="H56" s="342"/>
      <c r="I56" s="339"/>
    </row>
    <row r="57" spans="1:9" ht="15">
      <c r="A57" s="236">
        <v>11</v>
      </c>
      <c r="B57" s="173" t="s">
        <v>293</v>
      </c>
      <c r="C57" s="247">
        <v>7</v>
      </c>
      <c r="D57" s="314" t="s">
        <v>334</v>
      </c>
      <c r="E57" s="203" t="str">
        <f>D57</f>
        <v>B</v>
      </c>
      <c r="F57" s="201">
        <f>IF(D57="A",$C57,IF(D57="B",$C57*0.75,IF(D57="C",$C57*0.5,IF(D57="D",$C57*0.25,0))))</f>
        <v>5.25</v>
      </c>
      <c r="G57" s="202">
        <f>IF(E57="A",$C57,IF(E57="B",$C57*0.75,IF(E57="C",$C57*0.5,IF(E57="D",$C57*0.25,0))))</f>
        <v>5.25</v>
      </c>
      <c r="H57" s="340" t="str">
        <f>IF(G57&gt;0.5*$C57,"",IF(G57&gt;0.25*$C57,"*","**"))</f>
        <v/>
      </c>
      <c r="I57" s="337" t="str">
        <f>IF(H57="","",IF(H57="*","Kurang","Sangat Kurang"))</f>
        <v/>
      </c>
    </row>
    <row r="58" spans="1:9" ht="15">
      <c r="A58" s="235"/>
      <c r="B58" s="179" t="s">
        <v>169</v>
      </c>
      <c r="C58" s="245"/>
      <c r="D58" s="208"/>
      <c r="E58" s="209"/>
      <c r="F58" s="151"/>
      <c r="G58" s="149"/>
      <c r="H58" s="341"/>
      <c r="I58" s="338"/>
    </row>
    <row r="59" spans="1:9" ht="15">
      <c r="A59" s="235"/>
      <c r="B59" s="179" t="s">
        <v>170</v>
      </c>
      <c r="C59" s="245"/>
      <c r="D59" s="208"/>
      <c r="E59" s="209"/>
      <c r="F59" s="151"/>
      <c r="G59" s="149"/>
      <c r="H59" s="341"/>
      <c r="I59" s="338"/>
    </row>
    <row r="60" spans="1:9" ht="15">
      <c r="A60" s="235"/>
      <c r="B60" s="179" t="s">
        <v>171</v>
      </c>
      <c r="C60" s="245"/>
      <c r="D60" s="208"/>
      <c r="E60" s="209"/>
      <c r="F60" s="151"/>
      <c r="G60" s="149"/>
      <c r="H60" s="341"/>
      <c r="I60" s="338"/>
    </row>
    <row r="61" spans="1:9" ht="15">
      <c r="A61" s="235"/>
      <c r="B61" s="179" t="s">
        <v>172</v>
      </c>
      <c r="C61" s="245"/>
      <c r="D61" s="208"/>
      <c r="E61" s="209"/>
      <c r="F61" s="151"/>
      <c r="G61" s="149"/>
      <c r="H61" s="341"/>
      <c r="I61" s="338"/>
    </row>
    <row r="62" spans="1:9" ht="15">
      <c r="A62" s="237"/>
      <c r="B62" s="179" t="s">
        <v>173</v>
      </c>
      <c r="C62" s="246"/>
      <c r="D62" s="210"/>
      <c r="E62" s="211"/>
      <c r="F62" s="152"/>
      <c r="G62" s="150"/>
      <c r="H62" s="342"/>
      <c r="I62" s="339"/>
    </row>
    <row r="63" spans="1:9" ht="14.25" customHeight="1">
      <c r="A63" s="397">
        <v>12</v>
      </c>
      <c r="B63" s="173" t="s">
        <v>294</v>
      </c>
      <c r="C63" s="394">
        <v>7</v>
      </c>
      <c r="D63" s="357" t="s">
        <v>334</v>
      </c>
      <c r="E63" s="360" t="str">
        <f>D63</f>
        <v>B</v>
      </c>
      <c r="F63" s="345">
        <f>IF(D63="A",$C63,IF(D63="B",$C63*0.75,IF(D63="C",$C63*0.5,IF(D63="D",$C63*0.25,0))))</f>
        <v>5.25</v>
      </c>
      <c r="G63" s="348">
        <f>IF(E63="A",$C63,IF(E63="B",$C63*0.75,IF(E63="C",$C63*0.5,IF(E63="D",$C63*0.25,0))))</f>
        <v>5.25</v>
      </c>
      <c r="H63" s="351" t="str">
        <f>IF(G63&gt;0.5*$C63,"",IF(G63&gt;0.25*$C63,"*","**"))</f>
        <v/>
      </c>
      <c r="I63" s="354" t="str">
        <f>IF(H63="","",IF(H63="*","Kurang","Sangat Kurang"))</f>
        <v/>
      </c>
    </row>
    <row r="64" spans="1:9" ht="15">
      <c r="A64" s="398"/>
      <c r="B64" s="179" t="s">
        <v>174</v>
      </c>
      <c r="C64" s="395"/>
      <c r="D64" s="358"/>
      <c r="E64" s="361"/>
      <c r="F64" s="346"/>
      <c r="G64" s="349"/>
      <c r="H64" s="352"/>
      <c r="I64" s="354"/>
    </row>
    <row r="65" spans="1:9" ht="15">
      <c r="A65" s="398"/>
      <c r="B65" s="179" t="s">
        <v>175</v>
      </c>
      <c r="C65" s="395"/>
      <c r="D65" s="358"/>
      <c r="E65" s="361"/>
      <c r="F65" s="346"/>
      <c r="G65" s="349"/>
      <c r="H65" s="352"/>
      <c r="I65" s="354"/>
    </row>
    <row r="66" spans="1:9" ht="15.75" customHeight="1">
      <c r="A66" s="398"/>
      <c r="B66" s="179" t="s">
        <v>176</v>
      </c>
      <c r="C66" s="395"/>
      <c r="D66" s="358"/>
      <c r="E66" s="361"/>
      <c r="F66" s="346"/>
      <c r="G66" s="349"/>
      <c r="H66" s="352"/>
      <c r="I66" s="354"/>
    </row>
    <row r="67" spans="1:9" ht="15">
      <c r="A67" s="398"/>
      <c r="B67" s="179" t="s">
        <v>177</v>
      </c>
      <c r="C67" s="395"/>
      <c r="D67" s="358"/>
      <c r="E67" s="361"/>
      <c r="F67" s="346"/>
      <c r="G67" s="349"/>
      <c r="H67" s="352"/>
      <c r="I67" s="354"/>
    </row>
    <row r="68" spans="1:9" ht="15">
      <c r="A68" s="399"/>
      <c r="B68" s="179" t="s">
        <v>178</v>
      </c>
      <c r="C68" s="396"/>
      <c r="D68" s="359"/>
      <c r="E68" s="362"/>
      <c r="F68" s="347"/>
      <c r="G68" s="350"/>
      <c r="H68" s="353"/>
      <c r="I68" s="354"/>
    </row>
    <row r="69" spans="1:9" ht="28.5">
      <c r="A69" s="236">
        <v>13</v>
      </c>
      <c r="B69" s="173" t="s">
        <v>295</v>
      </c>
      <c r="C69" s="394">
        <v>7</v>
      </c>
      <c r="D69" s="357" t="s">
        <v>334</v>
      </c>
      <c r="E69" s="360" t="str">
        <f>D69</f>
        <v>B</v>
      </c>
      <c r="F69" s="345">
        <f>IF(D69="A",$C69,IF(D69="B",$C69*0.75,IF(D69="C",$C69*0.5,IF(D69="D",$C69*0.25,0))))</f>
        <v>5.25</v>
      </c>
      <c r="G69" s="348">
        <f>IF(E69="A",$C69,IF(E69="B",$C69*0.75,IF(E69="C",$C69*0.5,IF(E69="D",$C69*0.25,0))))</f>
        <v>5.25</v>
      </c>
      <c r="H69" s="351" t="str">
        <f>IF(G69&gt;0.5*$C69,"",IF(G69&gt;0.25*$C69,"*","**"))</f>
        <v/>
      </c>
      <c r="I69" s="354" t="str">
        <f>IF(H69="","",IF(H69="*","Kurang","Sangat Kurang"))</f>
        <v/>
      </c>
    </row>
    <row r="70" spans="1:9" ht="15">
      <c r="A70" s="235"/>
      <c r="B70" s="179" t="s">
        <v>179</v>
      </c>
      <c r="C70" s="395"/>
      <c r="D70" s="358"/>
      <c r="E70" s="361"/>
      <c r="F70" s="346"/>
      <c r="G70" s="349"/>
      <c r="H70" s="352"/>
      <c r="I70" s="354"/>
    </row>
    <row r="71" spans="1:9" ht="15">
      <c r="A71" s="235"/>
      <c r="B71" s="179" t="s">
        <v>180</v>
      </c>
      <c r="C71" s="395"/>
      <c r="D71" s="358"/>
      <c r="E71" s="361"/>
      <c r="F71" s="346"/>
      <c r="G71" s="349"/>
      <c r="H71" s="352"/>
      <c r="I71" s="354"/>
    </row>
    <row r="72" spans="1:9" ht="15">
      <c r="A72" s="235"/>
      <c r="B72" s="179" t="s">
        <v>181</v>
      </c>
      <c r="C72" s="395"/>
      <c r="D72" s="358"/>
      <c r="E72" s="361"/>
      <c r="F72" s="346"/>
      <c r="G72" s="349"/>
      <c r="H72" s="352"/>
      <c r="I72" s="354"/>
    </row>
    <row r="73" spans="1:9" ht="15">
      <c r="A73" s="235"/>
      <c r="B73" s="179" t="s">
        <v>182</v>
      </c>
      <c r="C73" s="395"/>
      <c r="D73" s="358"/>
      <c r="E73" s="361"/>
      <c r="F73" s="346"/>
      <c r="G73" s="349"/>
      <c r="H73" s="352"/>
      <c r="I73" s="354"/>
    </row>
    <row r="74" spans="1:9" ht="15">
      <c r="A74" s="237"/>
      <c r="B74" s="179" t="s">
        <v>183</v>
      </c>
      <c r="C74" s="396"/>
      <c r="D74" s="359"/>
      <c r="E74" s="362"/>
      <c r="F74" s="347"/>
      <c r="G74" s="350"/>
      <c r="H74" s="353"/>
      <c r="I74" s="354"/>
    </row>
    <row r="75" spans="1:9" ht="24.95" customHeight="1">
      <c r="A75" s="386" t="s">
        <v>59</v>
      </c>
      <c r="B75" s="387"/>
      <c r="C75" s="142">
        <f>SUM(C38:C74)</f>
        <v>50</v>
      </c>
      <c r="D75" s="142" t="s">
        <v>89</v>
      </c>
      <c r="E75" s="142" t="s">
        <v>89</v>
      </c>
      <c r="F75" s="142">
        <f t="shared" ref="F75:G75" si="0">SUM(F38:F74)</f>
        <v>44.75</v>
      </c>
      <c r="G75" s="142">
        <f t="shared" si="0"/>
        <v>44.75</v>
      </c>
      <c r="H75" s="119" t="str">
        <f>IF(G75&gt;0.5*$C75,"",IF(G75&gt;0.25*$C75,"*","**"))</f>
        <v/>
      </c>
      <c r="I75" s="268" t="str">
        <f>IF(H75="","",IF(H75="*","Kurang","Sangat Kurang"))</f>
        <v/>
      </c>
    </row>
    <row r="76" spans="1:9" ht="24.75" customHeight="1">
      <c r="A76" s="137" t="s">
        <v>77</v>
      </c>
      <c r="B76" s="409" t="s">
        <v>83</v>
      </c>
      <c r="C76" s="409"/>
      <c r="D76" s="409"/>
      <c r="E76" s="409"/>
      <c r="F76" s="409"/>
      <c r="G76" s="410"/>
      <c r="H76" s="119"/>
      <c r="I76" s="272"/>
    </row>
    <row r="77" spans="1:9" ht="28.5">
      <c r="A77" s="236">
        <v>14</v>
      </c>
      <c r="B77" s="192" t="s">
        <v>296</v>
      </c>
      <c r="C77" s="212">
        <v>53.84</v>
      </c>
      <c r="D77" s="357" t="s">
        <v>334</v>
      </c>
      <c r="E77" s="360" t="str">
        <f>D77</f>
        <v>B</v>
      </c>
      <c r="F77" s="201">
        <f>IF(D77="A",$C77,IF(D77="B",$C77*0.75,IF(D77="C",$C77*0.5,IF(D77="D",$C77*0.25,0))))</f>
        <v>40.380000000000003</v>
      </c>
      <c r="G77" s="202">
        <f>IF(E77="A",$C77,IF(E77="B",$C77*0.75,IF(E77="C",$C77*0.5,IF(E77="D",$C77*0.25,0))))</f>
        <v>40.380000000000003</v>
      </c>
      <c r="H77" s="340" t="str">
        <f>IF(G77&gt;0.5*$C77,"",IF(G77&gt;0.25*$C77,"*","**"))</f>
        <v/>
      </c>
      <c r="I77" s="337" t="str">
        <f>IF(H77="","",IF(H77="*","Kurang","Sangat Kurang"))</f>
        <v/>
      </c>
    </row>
    <row r="78" spans="1:9" ht="15">
      <c r="A78" s="235"/>
      <c r="B78" s="193" t="s">
        <v>267</v>
      </c>
      <c r="C78" s="213"/>
      <c r="D78" s="358"/>
      <c r="E78" s="361"/>
      <c r="F78" s="151"/>
      <c r="G78" s="149"/>
      <c r="H78" s="341"/>
      <c r="I78" s="338"/>
    </row>
    <row r="79" spans="1:9" ht="15">
      <c r="A79" s="235"/>
      <c r="B79" s="193" t="s">
        <v>184</v>
      </c>
      <c r="C79" s="213"/>
      <c r="D79" s="358"/>
      <c r="E79" s="361"/>
      <c r="F79" s="151"/>
      <c r="G79" s="149"/>
      <c r="H79" s="341"/>
      <c r="I79" s="338"/>
    </row>
    <row r="80" spans="1:9" ht="15">
      <c r="A80" s="237"/>
      <c r="B80" s="194" t="s">
        <v>185</v>
      </c>
      <c r="C80" s="214"/>
      <c r="D80" s="359"/>
      <c r="E80" s="362"/>
      <c r="F80" s="152"/>
      <c r="G80" s="150"/>
      <c r="H80" s="342"/>
      <c r="I80" s="339"/>
    </row>
    <row r="81" spans="1:9" ht="42.75">
      <c r="A81" s="236">
        <v>15</v>
      </c>
      <c r="B81" s="173" t="s">
        <v>297</v>
      </c>
      <c r="C81" s="212">
        <v>43.07</v>
      </c>
      <c r="D81" s="357" t="s">
        <v>334</v>
      </c>
      <c r="E81" s="360" t="str">
        <f>D81</f>
        <v>B</v>
      </c>
      <c r="F81" s="201">
        <f>IF(D81="A",$C81,IF(D81="B",$C81*0.75,IF(D81="C",$C81*0.5,IF(D81="D",$C81*0.25,0))))</f>
        <v>32.302500000000002</v>
      </c>
      <c r="G81" s="202">
        <f>IF(E81="A",$C81,IF(E81="B",$C81*0.75,IF(E81="C",$C81*0.5,IF(E81="D",$C81*0.25,0))))</f>
        <v>32.302500000000002</v>
      </c>
      <c r="H81" s="340" t="str">
        <f>IF(G81&gt;0.5*$C81,"",IF(G81&gt;0.25*$C81,"*","**"))</f>
        <v/>
      </c>
      <c r="I81" s="337" t="str">
        <f>IF(H81="","",IF(H81="*","Kurang","Sangat Kurang"))</f>
        <v/>
      </c>
    </row>
    <row r="82" spans="1:9" ht="15">
      <c r="A82" s="235"/>
      <c r="B82" s="179" t="s">
        <v>186</v>
      </c>
      <c r="C82" s="215"/>
      <c r="D82" s="358"/>
      <c r="E82" s="361"/>
      <c r="F82" s="151"/>
      <c r="G82" s="149"/>
      <c r="H82" s="341"/>
      <c r="I82" s="338"/>
    </row>
    <row r="83" spans="1:9" ht="15">
      <c r="A83" s="235"/>
      <c r="B83" s="179" t="s">
        <v>187</v>
      </c>
      <c r="C83" s="215"/>
      <c r="D83" s="358"/>
      <c r="E83" s="361"/>
      <c r="F83" s="151"/>
      <c r="G83" s="149"/>
      <c r="H83" s="341"/>
      <c r="I83" s="338"/>
    </row>
    <row r="84" spans="1:9" ht="15">
      <c r="A84" s="235"/>
      <c r="B84" s="179" t="s">
        <v>188</v>
      </c>
      <c r="C84" s="215"/>
      <c r="D84" s="358"/>
      <c r="E84" s="361"/>
      <c r="F84" s="151"/>
      <c r="G84" s="149"/>
      <c r="H84" s="341"/>
      <c r="I84" s="338"/>
    </row>
    <row r="85" spans="1:9" ht="15">
      <c r="A85" s="235"/>
      <c r="B85" s="179" t="s">
        <v>189</v>
      </c>
      <c r="C85" s="215"/>
      <c r="D85" s="358"/>
      <c r="E85" s="361"/>
      <c r="F85" s="151"/>
      <c r="G85" s="149"/>
      <c r="H85" s="341"/>
      <c r="I85" s="338"/>
    </row>
    <row r="86" spans="1:9" ht="15">
      <c r="A86" s="235"/>
      <c r="B86" s="179" t="s">
        <v>190</v>
      </c>
      <c r="C86" s="216"/>
      <c r="D86" s="359"/>
      <c r="E86" s="362"/>
      <c r="F86" s="152"/>
      <c r="G86" s="150"/>
      <c r="H86" s="342"/>
      <c r="I86" s="339"/>
    </row>
    <row r="87" spans="1:9" ht="28.5">
      <c r="A87" s="236">
        <v>16</v>
      </c>
      <c r="B87" s="173" t="s">
        <v>298</v>
      </c>
      <c r="C87" s="217">
        <v>43.07</v>
      </c>
      <c r="D87" s="357" t="s">
        <v>333</v>
      </c>
      <c r="E87" s="360" t="str">
        <f>D87</f>
        <v>A</v>
      </c>
      <c r="F87" s="201">
        <f>IF(D87="A",$C87,IF(D87="B",$C87*0.75,IF(D87="C",$C87*0.5,IF(D87="D",$C87*0.25,0))))</f>
        <v>43.07</v>
      </c>
      <c r="G87" s="202">
        <f>IF(E87="A",$C87,IF(E87="B",$C87*0.75,IF(E87="C",$C87*0.5,IF(E87="D",$C87*0.25,0))))</f>
        <v>43.07</v>
      </c>
      <c r="H87" s="340" t="str">
        <f>IF(G87&gt;0.5*$C87,"",IF(G87&gt;0.25*$C87,"*","**"))</f>
        <v/>
      </c>
      <c r="I87" s="337" t="str">
        <f>IF(H87="","",IF(H87="*","Kurang","Sangat Kurang"))</f>
        <v/>
      </c>
    </row>
    <row r="88" spans="1:9" ht="15">
      <c r="A88" s="235"/>
      <c r="B88" s="179" t="s">
        <v>191</v>
      </c>
      <c r="C88" s="218"/>
      <c r="D88" s="358"/>
      <c r="E88" s="361"/>
      <c r="F88" s="151"/>
      <c r="G88" s="149"/>
      <c r="H88" s="341"/>
      <c r="I88" s="338"/>
    </row>
    <row r="89" spans="1:9" ht="15">
      <c r="A89" s="235"/>
      <c r="B89" s="179" t="s">
        <v>192</v>
      </c>
      <c r="C89" s="218"/>
      <c r="D89" s="358"/>
      <c r="E89" s="361"/>
      <c r="F89" s="151"/>
      <c r="G89" s="149"/>
      <c r="H89" s="341"/>
      <c r="I89" s="338"/>
    </row>
    <row r="90" spans="1:9" ht="15">
      <c r="A90" s="235"/>
      <c r="B90" s="179" t="s">
        <v>193</v>
      </c>
      <c r="C90" s="218"/>
      <c r="D90" s="358"/>
      <c r="E90" s="361"/>
      <c r="F90" s="151"/>
      <c r="G90" s="149"/>
      <c r="H90" s="341"/>
      <c r="I90" s="338"/>
    </row>
    <row r="91" spans="1:9" ht="15">
      <c r="A91" s="235"/>
      <c r="B91" s="179" t="s">
        <v>194</v>
      </c>
      <c r="C91" s="218"/>
      <c r="D91" s="358"/>
      <c r="E91" s="361"/>
      <c r="F91" s="151"/>
      <c r="G91" s="149"/>
      <c r="H91" s="341"/>
      <c r="I91" s="338"/>
    </row>
    <row r="92" spans="1:9" ht="15">
      <c r="A92" s="237"/>
      <c r="B92" s="195" t="s">
        <v>195</v>
      </c>
      <c r="C92" s="219"/>
      <c r="D92" s="359"/>
      <c r="E92" s="362"/>
      <c r="F92" s="152"/>
      <c r="G92" s="150"/>
      <c r="H92" s="342"/>
      <c r="I92" s="339"/>
    </row>
    <row r="93" spans="1:9" ht="24.95" customHeight="1">
      <c r="A93" s="404" t="s">
        <v>60</v>
      </c>
      <c r="B93" s="404"/>
      <c r="C93" s="138">
        <f>SUM(C77:C92)</f>
        <v>139.97999999999999</v>
      </c>
      <c r="D93" s="117" t="s">
        <v>89</v>
      </c>
      <c r="E93" s="117" t="s">
        <v>89</v>
      </c>
      <c r="F93" s="118">
        <f>SUM(F77:F92)</f>
        <v>115.7525</v>
      </c>
      <c r="G93" s="118">
        <f>SUM(G77:G92)</f>
        <v>115.7525</v>
      </c>
      <c r="H93" s="119" t="str">
        <f>IF(G93&gt;0.5*$C93,"",IF(G93&gt;0.25*$C93,"*","**"))</f>
        <v/>
      </c>
      <c r="I93" s="268" t="str">
        <f>IF(H93="","",IF(H93="*","Kurang","Sangat Kurang"))</f>
        <v/>
      </c>
    </row>
    <row r="94" spans="1:9" ht="19.5" customHeight="1">
      <c r="A94" s="137" t="s">
        <v>79</v>
      </c>
      <c r="B94" s="409" t="s">
        <v>78</v>
      </c>
      <c r="C94" s="409"/>
      <c r="D94" s="409"/>
      <c r="E94" s="409"/>
      <c r="F94" s="409"/>
      <c r="G94" s="410"/>
      <c r="H94" s="119"/>
      <c r="I94" s="272"/>
    </row>
    <row r="95" spans="1:9" ht="27" customHeight="1">
      <c r="A95" s="236">
        <v>17</v>
      </c>
      <c r="B95" s="186" t="s">
        <v>299</v>
      </c>
      <c r="C95" s="217">
        <v>18.600000000000001</v>
      </c>
      <c r="D95" s="363" t="s">
        <v>333</v>
      </c>
      <c r="E95" s="366" t="str">
        <f>D95</f>
        <v>A</v>
      </c>
      <c r="F95" s="220">
        <f>IF(D95="A",$C95,IF(D95="B",$C95*0.75,IF(D95="C",$C95*0.5,IF(D95="D",$C95*0.25,0))))</f>
        <v>18.600000000000001</v>
      </c>
      <c r="G95" s="221">
        <f>IF(E95="A",$C95,IF(E95="B",$C95*0.75,IF(E95="C",$C95*0.5,IF(E95="D",$C95*0.25,0))))</f>
        <v>18.600000000000001</v>
      </c>
      <c r="H95" s="340" t="str">
        <f>IF(G95&gt;0.5*$C95,"",IF(G95&gt;0.25*$C95,"*","**"))</f>
        <v/>
      </c>
      <c r="I95" s="337" t="str">
        <f>IF(H95="","",IF(H95="*","Kurang","Sangat Kurang"))</f>
        <v/>
      </c>
    </row>
    <row r="96" spans="1:9" ht="15">
      <c r="A96" s="235"/>
      <c r="B96" s="179" t="s">
        <v>196</v>
      </c>
      <c r="C96" s="218"/>
      <c r="D96" s="364"/>
      <c r="E96" s="367"/>
      <c r="F96" s="222"/>
      <c r="G96" s="223"/>
      <c r="H96" s="341"/>
      <c r="I96" s="338"/>
    </row>
    <row r="97" spans="1:9" ht="13.5" customHeight="1">
      <c r="A97" s="235"/>
      <c r="B97" s="187" t="s">
        <v>197</v>
      </c>
      <c r="C97" s="218"/>
      <c r="D97" s="364"/>
      <c r="E97" s="367"/>
      <c r="F97" s="222"/>
      <c r="G97" s="223"/>
      <c r="H97" s="341"/>
      <c r="I97" s="338"/>
    </row>
    <row r="98" spans="1:9" ht="15">
      <c r="A98" s="237"/>
      <c r="B98" s="179" t="s">
        <v>112</v>
      </c>
      <c r="C98" s="219"/>
      <c r="D98" s="365"/>
      <c r="E98" s="368"/>
      <c r="F98" s="224"/>
      <c r="G98" s="225"/>
      <c r="H98" s="342"/>
      <c r="I98" s="339"/>
    </row>
    <row r="99" spans="1:9" ht="28.5">
      <c r="A99" s="236">
        <v>18</v>
      </c>
      <c r="B99" s="186" t="s">
        <v>300</v>
      </c>
      <c r="C99" s="217">
        <v>18.600000000000001</v>
      </c>
      <c r="D99" s="363" t="s">
        <v>333</v>
      </c>
      <c r="E99" s="366" t="str">
        <f>D99</f>
        <v>A</v>
      </c>
      <c r="F99" s="220">
        <f>IF(D99="A",$C99,IF(D99="B",$C99*0.75,IF(D99="C",$C99*0.5,IF(D99="D",$C99*0.25,0))))</f>
        <v>18.600000000000001</v>
      </c>
      <c r="G99" s="221">
        <f>IF(E99="A",$C99,IF(E99="B",$C99*0.75,IF(E99="C",$C99*0.5,IF(E99="D",$C99*0.25,0))))</f>
        <v>18.600000000000001</v>
      </c>
      <c r="H99" s="340" t="str">
        <f>IF(G99&gt;0.5*$C99,"",IF(G99&gt;0.25*$C99,"*","**"))</f>
        <v/>
      </c>
      <c r="I99" s="337" t="str">
        <f>IF(H99="","",IF(H99="*","Kurang","Sangat Kurang"))</f>
        <v/>
      </c>
    </row>
    <row r="100" spans="1:9" ht="15">
      <c r="A100" s="235"/>
      <c r="B100" s="179" t="s">
        <v>198</v>
      </c>
      <c r="C100" s="218"/>
      <c r="D100" s="364"/>
      <c r="E100" s="367"/>
      <c r="F100" s="222"/>
      <c r="G100" s="223"/>
      <c r="H100" s="341"/>
      <c r="I100" s="338"/>
    </row>
    <row r="101" spans="1:9" ht="15">
      <c r="A101" s="235"/>
      <c r="B101" s="179" t="s">
        <v>199</v>
      </c>
      <c r="C101" s="218"/>
      <c r="D101" s="364"/>
      <c r="E101" s="367"/>
      <c r="F101" s="222"/>
      <c r="G101" s="223"/>
      <c r="H101" s="341"/>
      <c r="I101" s="338"/>
    </row>
    <row r="102" spans="1:9" ht="15">
      <c r="A102" s="237"/>
      <c r="B102" s="179" t="s">
        <v>200</v>
      </c>
      <c r="C102" s="219"/>
      <c r="D102" s="365"/>
      <c r="E102" s="368"/>
      <c r="F102" s="224"/>
      <c r="G102" s="225"/>
      <c r="H102" s="342"/>
      <c r="I102" s="339"/>
    </row>
    <row r="103" spans="1:9" ht="15">
      <c r="A103" s="236">
        <v>19</v>
      </c>
      <c r="B103" s="173" t="s">
        <v>301</v>
      </c>
      <c r="C103" s="217">
        <v>11.2</v>
      </c>
      <c r="D103" s="363" t="s">
        <v>333</v>
      </c>
      <c r="E103" s="366" t="str">
        <f>D103</f>
        <v>A</v>
      </c>
      <c r="F103" s="220">
        <f>IF(D103="A",$C103,IF(D103="B",$C103*0.75,IF(D103="C",$C103*0.5,IF(D103="D",$C103*0.25,0))))</f>
        <v>11.2</v>
      </c>
      <c r="G103" s="221">
        <f>IF(E103="A",$C103,IF(E103="B",$C103*0.75,IF(E103="C",$C103*0.5,IF(E103="D",$C103*0.25,0))))</f>
        <v>11.2</v>
      </c>
      <c r="H103" s="340" t="str">
        <f>IF(G103&gt;0.5*$C103,"",IF(G103&gt;0.25*$C103,"*","**"))</f>
        <v/>
      </c>
      <c r="I103" s="337" t="str">
        <f>IF(H103="","",IF(H103="*","Kurang","Sangat Kurang"))</f>
        <v/>
      </c>
    </row>
    <row r="104" spans="1:9" ht="15">
      <c r="A104" s="235"/>
      <c r="B104" s="179" t="s">
        <v>201</v>
      </c>
      <c r="C104" s="218"/>
      <c r="D104" s="364"/>
      <c r="E104" s="367"/>
      <c r="F104" s="222"/>
      <c r="G104" s="223"/>
      <c r="H104" s="341"/>
      <c r="I104" s="338"/>
    </row>
    <row r="105" spans="1:9" ht="13.5" customHeight="1">
      <c r="A105" s="235"/>
      <c r="B105" s="179" t="s">
        <v>202</v>
      </c>
      <c r="C105" s="218"/>
      <c r="D105" s="364"/>
      <c r="E105" s="367"/>
      <c r="F105" s="222"/>
      <c r="G105" s="223"/>
      <c r="H105" s="341"/>
      <c r="I105" s="338"/>
    </row>
    <row r="106" spans="1:9" ht="15">
      <c r="A106" s="236">
        <v>20</v>
      </c>
      <c r="B106" s="173" t="s">
        <v>302</v>
      </c>
      <c r="C106" s="217">
        <v>11.2</v>
      </c>
      <c r="D106" s="363" t="s">
        <v>333</v>
      </c>
      <c r="E106" s="366" t="str">
        <f>D106</f>
        <v>A</v>
      </c>
      <c r="F106" s="220">
        <f>IF(D106="A",$C106,IF(D106="B",$C106*0.75,IF(D106="C",$C106*0.5,IF(D106="D",$C106*0.25,0))))</f>
        <v>11.2</v>
      </c>
      <c r="G106" s="221">
        <f>IF(E106="A",$C106,IF(E106="B",$C106*0.75,IF(E106="C",$C106*0.5,IF(E106="D",$C106*0.25,0))))</f>
        <v>11.2</v>
      </c>
      <c r="H106" s="340" t="str">
        <f>IF(G106&gt;0.5*$C106,"",IF(G106&gt;0.25*$C106,"*","**"))</f>
        <v/>
      </c>
      <c r="I106" s="337" t="str">
        <f>IF(H106="","",IF(H106="*","Kurang","Sangat Kurang"))</f>
        <v/>
      </c>
    </row>
    <row r="107" spans="1:9" ht="15">
      <c r="A107" s="235"/>
      <c r="B107" s="179" t="s">
        <v>201</v>
      </c>
      <c r="C107" s="226"/>
      <c r="D107" s="364"/>
      <c r="E107" s="367"/>
      <c r="F107" s="222"/>
      <c r="G107" s="223"/>
      <c r="H107" s="341"/>
      <c r="I107" s="338"/>
    </row>
    <row r="108" spans="1:9" ht="13.5" customHeight="1">
      <c r="A108" s="235"/>
      <c r="B108" s="179" t="s">
        <v>202</v>
      </c>
      <c r="C108" s="226"/>
      <c r="D108" s="364"/>
      <c r="E108" s="367"/>
      <c r="F108" s="222"/>
      <c r="G108" s="223"/>
      <c r="H108" s="341"/>
      <c r="I108" s="338"/>
    </row>
    <row r="109" spans="1:9" ht="15">
      <c r="A109" s="236">
        <v>21</v>
      </c>
      <c r="B109" s="173" t="s">
        <v>303</v>
      </c>
      <c r="C109" s="217">
        <v>11.2</v>
      </c>
      <c r="D109" s="363" t="s">
        <v>333</v>
      </c>
      <c r="E109" s="366" t="str">
        <f>D109</f>
        <v>A</v>
      </c>
      <c r="F109" s="220">
        <f>IF(D109="A",$C109,IF(D109="B",$C109*0.75,IF(D109="C",$C109*0.5,IF(D109="D",$C109*0.25,0))))</f>
        <v>11.2</v>
      </c>
      <c r="G109" s="221">
        <f>IF(E109="A",$C109,IF(E109="B",$C109*0.75,IF(E109="C",$C109*0.5,IF(E109="D",$C109*0.25,0))))</f>
        <v>11.2</v>
      </c>
      <c r="H109" s="340" t="str">
        <f>IF(G109&gt;0.5*$C109,"",IF(G109&gt;0.25*$C109,"*","**"))</f>
        <v/>
      </c>
      <c r="I109" s="337" t="str">
        <f>IF(H109="","",IF(H109="*","Kurang","Sangat Kurang"))</f>
        <v/>
      </c>
    </row>
    <row r="110" spans="1:9" ht="15">
      <c r="A110" s="235"/>
      <c r="B110" s="179" t="s">
        <v>201</v>
      </c>
      <c r="C110" s="218"/>
      <c r="D110" s="364"/>
      <c r="E110" s="367"/>
      <c r="F110" s="222"/>
      <c r="G110" s="223"/>
      <c r="H110" s="341"/>
      <c r="I110" s="338"/>
    </row>
    <row r="111" spans="1:9" ht="15">
      <c r="A111" s="235"/>
      <c r="B111" s="179" t="s">
        <v>202</v>
      </c>
      <c r="C111" s="218"/>
      <c r="D111" s="364"/>
      <c r="E111" s="367"/>
      <c r="F111" s="222"/>
      <c r="G111" s="223"/>
      <c r="H111" s="341"/>
      <c r="I111" s="338"/>
    </row>
    <row r="112" spans="1:9" ht="15">
      <c r="A112" s="236">
        <v>22</v>
      </c>
      <c r="B112" s="173" t="s">
        <v>304</v>
      </c>
      <c r="C112" s="217">
        <v>11.2</v>
      </c>
      <c r="D112" s="363" t="s">
        <v>333</v>
      </c>
      <c r="E112" s="366" t="str">
        <f>D112</f>
        <v>A</v>
      </c>
      <c r="F112" s="220">
        <f>IF(D112="A",$C112,IF(D112="B",$C112*0.75,IF(D112="C",$C112*0.5,IF(D112="D",$C112*0.25,0))))</f>
        <v>11.2</v>
      </c>
      <c r="G112" s="221">
        <f>IF(E112="A",$C112,IF(E112="B",$C112*0.75,IF(E112="C",$C112*0.5,IF(E112="D",$C112*0.25,0))))</f>
        <v>11.2</v>
      </c>
      <c r="H112" s="340" t="str">
        <f>IF(G112&gt;0.5*$C112,"",IF(G112&gt;0.25*$C112,"*","**"))</f>
        <v/>
      </c>
      <c r="I112" s="337" t="str">
        <f>IF(H112="","",IF(H112="*","Kurang","Sangat Kurang"))</f>
        <v/>
      </c>
    </row>
    <row r="113" spans="1:9" ht="15" customHeight="1">
      <c r="A113" s="235"/>
      <c r="B113" s="179" t="s">
        <v>201</v>
      </c>
      <c r="C113" s="218"/>
      <c r="D113" s="364"/>
      <c r="E113" s="367"/>
      <c r="F113" s="222"/>
      <c r="G113" s="223"/>
      <c r="H113" s="341"/>
      <c r="I113" s="338"/>
    </row>
    <row r="114" spans="1:9" ht="15">
      <c r="A114" s="235"/>
      <c r="B114" s="179" t="s">
        <v>202</v>
      </c>
      <c r="C114" s="218"/>
      <c r="D114" s="365"/>
      <c r="E114" s="368"/>
      <c r="F114" s="222"/>
      <c r="G114" s="223"/>
      <c r="H114" s="342"/>
      <c r="I114" s="339"/>
    </row>
    <row r="115" spans="1:9" ht="28.5">
      <c r="A115" s="236">
        <v>23</v>
      </c>
      <c r="B115" s="173" t="s">
        <v>305</v>
      </c>
      <c r="C115" s="217">
        <v>11.2</v>
      </c>
      <c r="D115" s="363" t="s">
        <v>334</v>
      </c>
      <c r="E115" s="366" t="str">
        <f>D115</f>
        <v>B</v>
      </c>
      <c r="F115" s="220">
        <f>IF(D115="A",$C115,IF(D115="B",$C115*0.75,IF(D115="C",$C115*0.5,IF(D115="D",$C115*0.25,0))))</f>
        <v>8.3999999999999986</v>
      </c>
      <c r="G115" s="221">
        <f>IF(E115="A",$C115,IF(E115="B",$C115*0.75,IF(E115="C",$C115*0.5,IF(E115="D",$C115*0.25,0))))</f>
        <v>8.3999999999999986</v>
      </c>
      <c r="H115" s="340" t="str">
        <f>IF(G115&gt;0.5*$C115,"",IF(G115&gt;0.25*$C115,"*","**"))</f>
        <v/>
      </c>
      <c r="I115" s="337" t="str">
        <f>IF(H115="","",IF(H115="*","Kurang","Sangat Kurang"))</f>
        <v/>
      </c>
    </row>
    <row r="116" spans="1:9" ht="15" customHeight="1">
      <c r="A116" s="235"/>
      <c r="B116" s="179" t="s">
        <v>201</v>
      </c>
      <c r="C116" s="218"/>
      <c r="D116" s="364"/>
      <c r="E116" s="367"/>
      <c r="F116" s="222"/>
      <c r="G116" s="223"/>
      <c r="H116" s="341"/>
      <c r="I116" s="338"/>
    </row>
    <row r="117" spans="1:9" ht="15">
      <c r="A117" s="235"/>
      <c r="B117" s="179" t="s">
        <v>202</v>
      </c>
      <c r="C117" s="219"/>
      <c r="D117" s="365"/>
      <c r="E117" s="368"/>
      <c r="F117" s="224"/>
      <c r="G117" s="225"/>
      <c r="H117" s="342"/>
      <c r="I117" s="339"/>
    </row>
    <row r="118" spans="1:9" ht="28.5">
      <c r="A118" s="236">
        <v>24</v>
      </c>
      <c r="B118" s="173" t="s">
        <v>306</v>
      </c>
      <c r="C118" s="217">
        <v>14.9</v>
      </c>
      <c r="D118" s="363" t="s">
        <v>334</v>
      </c>
      <c r="E118" s="366" t="str">
        <f>D118</f>
        <v>B</v>
      </c>
      <c r="F118" s="220">
        <f>IF(D118="A",$C118,IF(D118="B",$C118*0.75,IF(D118="C",$C118*0.5,IF(D118="D",$C118*0.25,0))))</f>
        <v>11.175000000000001</v>
      </c>
      <c r="G118" s="221">
        <f>IF(E118="A",$C118,IF(E118="B",$C118*0.75,IF(E118="C",$C118*0.5,IF(E118="D",$C118*0.25,0))))</f>
        <v>11.175000000000001</v>
      </c>
      <c r="H118" s="340" t="str">
        <f>IF(G118&gt;0.5*$C118,"",IF(G118&gt;0.25*$C118,"*","**"))</f>
        <v/>
      </c>
      <c r="I118" s="337" t="str">
        <f>IF(H118="","",IF(H118="*","Kurang","Sangat Kurang"))</f>
        <v/>
      </c>
    </row>
    <row r="119" spans="1:9" ht="15">
      <c r="A119" s="235"/>
      <c r="B119" s="179" t="s">
        <v>203</v>
      </c>
      <c r="C119" s="218"/>
      <c r="D119" s="364"/>
      <c r="E119" s="367"/>
      <c r="F119" s="222"/>
      <c r="G119" s="223"/>
      <c r="H119" s="341"/>
      <c r="I119" s="338"/>
    </row>
    <row r="120" spans="1:9" ht="13.5" customHeight="1">
      <c r="A120" s="235"/>
      <c r="B120" s="179" t="s">
        <v>204</v>
      </c>
      <c r="C120" s="218"/>
      <c r="D120" s="364"/>
      <c r="E120" s="367"/>
      <c r="F120" s="222"/>
      <c r="G120" s="223"/>
      <c r="H120" s="341"/>
      <c r="I120" s="338"/>
    </row>
    <row r="121" spans="1:9" ht="15">
      <c r="A121" s="237"/>
      <c r="B121" s="179" t="s">
        <v>112</v>
      </c>
      <c r="C121" s="219"/>
      <c r="D121" s="365"/>
      <c r="E121" s="368"/>
      <c r="F121" s="224"/>
      <c r="G121" s="225"/>
      <c r="H121" s="342"/>
      <c r="I121" s="339"/>
    </row>
    <row r="122" spans="1:9" ht="15">
      <c r="A122" s="236">
        <v>25</v>
      </c>
      <c r="B122" s="188" t="s">
        <v>307</v>
      </c>
      <c r="C122" s="217">
        <v>14.9</v>
      </c>
      <c r="D122" s="363" t="s">
        <v>333</v>
      </c>
      <c r="E122" s="366" t="str">
        <f>D122</f>
        <v>A</v>
      </c>
      <c r="F122" s="220">
        <f>IF(D122="A",$C122,IF(D122="B",$C122*0.75,IF(D122="C",$C122*0.5,IF(D122="D",$C122*0.25,0))))</f>
        <v>14.9</v>
      </c>
      <c r="G122" s="221">
        <f>IF(E122="A",$C122,IF(E122="B",$C122*0.75,IF(E122="C",$C122*0.5,IF(E122="D",$C122*0.25,0))))</f>
        <v>14.9</v>
      </c>
      <c r="H122" s="340" t="str">
        <f>IF(G122&gt;0.5*$C122,"",IF(G122&gt;0.25*$C122,"*","**"))</f>
        <v/>
      </c>
      <c r="I122" s="337" t="str">
        <f>IF(H122="","",IF(H122="*","Kurang","Sangat Kurang"))</f>
        <v/>
      </c>
    </row>
    <row r="123" spans="1:9" ht="15">
      <c r="A123" s="235"/>
      <c r="B123" s="174" t="s">
        <v>205</v>
      </c>
      <c r="C123" s="218"/>
      <c r="D123" s="364"/>
      <c r="E123" s="367"/>
      <c r="F123" s="222"/>
      <c r="G123" s="223"/>
      <c r="H123" s="341"/>
      <c r="I123" s="338"/>
    </row>
    <row r="124" spans="1:9" ht="13.5" customHeight="1">
      <c r="A124" s="235"/>
      <c r="B124" s="174" t="s">
        <v>206</v>
      </c>
      <c r="C124" s="218"/>
      <c r="D124" s="364"/>
      <c r="E124" s="367"/>
      <c r="F124" s="222"/>
      <c r="G124" s="223"/>
      <c r="H124" s="341"/>
      <c r="I124" s="338"/>
    </row>
    <row r="125" spans="1:9" ht="15">
      <c r="A125" s="407">
        <v>26</v>
      </c>
      <c r="B125" s="173" t="s">
        <v>308</v>
      </c>
      <c r="C125" s="217">
        <v>37</v>
      </c>
      <c r="D125" s="363" t="s">
        <v>333</v>
      </c>
      <c r="E125" s="366" t="str">
        <f>D125</f>
        <v>A</v>
      </c>
      <c r="F125" s="220">
        <f>IF(D125="A",$C125,IF(D125="B",$C125*0.75,IF(D125="C",$C125*0.5,IF(D125="D",$C125*0.25,0))))</f>
        <v>37</v>
      </c>
      <c r="G125" s="221">
        <f>IF(E125="A",$C125,IF(E125="B",$C125*0.75,IF(E125="C",$C125*0.5,IF(E125="D",$C125*0.25,0))))</f>
        <v>37</v>
      </c>
      <c r="H125" s="340" t="str">
        <f>IF(G125&gt;0.5*$C125,"",IF(G125&gt;0.25*$C125,"*","**"))</f>
        <v/>
      </c>
      <c r="I125" s="337" t="str">
        <f>IF(H125="","",IF(H125="*","Kurang","Sangat Kurang"))</f>
        <v/>
      </c>
    </row>
    <row r="126" spans="1:9" ht="15">
      <c r="A126" s="408"/>
      <c r="B126" s="179" t="s">
        <v>208</v>
      </c>
      <c r="C126" s="218"/>
      <c r="D126" s="364"/>
      <c r="E126" s="367"/>
      <c r="F126" s="222"/>
      <c r="G126" s="223"/>
      <c r="H126" s="341"/>
      <c r="I126" s="338"/>
    </row>
    <row r="127" spans="1:9" ht="14.25" customHeight="1">
      <c r="A127" s="408"/>
      <c r="B127" s="179" t="s">
        <v>207</v>
      </c>
      <c r="C127" s="218"/>
      <c r="D127" s="365"/>
      <c r="E127" s="368"/>
      <c r="F127" s="222"/>
      <c r="G127" s="223"/>
      <c r="H127" s="342"/>
      <c r="I127" s="339"/>
    </row>
    <row r="128" spans="1:9" ht="24.95" customHeight="1">
      <c r="A128" s="400" t="s">
        <v>61</v>
      </c>
      <c r="B128" s="401"/>
      <c r="C128" s="138">
        <f>SUM(C95:C127)</f>
        <v>160.00000000000003</v>
      </c>
      <c r="D128" s="117" t="s">
        <v>89</v>
      </c>
      <c r="E128" s="117" t="s">
        <v>89</v>
      </c>
      <c r="F128" s="118">
        <f>SUM(F95:F127)</f>
        <v>153.47500000000002</v>
      </c>
      <c r="G128" s="118">
        <f>SUM(G95:G127)</f>
        <v>153.47500000000002</v>
      </c>
      <c r="H128" s="119" t="str">
        <f>IF(G128&gt;0.5*$C128,"",IF(G128&gt;0.25*$C128,"*","**"))</f>
        <v/>
      </c>
      <c r="I128" s="268" t="str">
        <f>IF(H128="","",IF(H128="*","Kurang","Sangat Kurang"))</f>
        <v/>
      </c>
    </row>
    <row r="129" spans="1:9" ht="15" customHeight="1">
      <c r="A129" s="384" t="s">
        <v>80</v>
      </c>
      <c r="B129" s="379" t="s">
        <v>209</v>
      </c>
      <c r="C129" s="379"/>
      <c r="D129" s="379"/>
      <c r="E129" s="379"/>
      <c r="F129" s="379"/>
      <c r="G129" s="411"/>
      <c r="H129" s="340"/>
      <c r="I129" s="424"/>
    </row>
    <row r="130" spans="1:9" ht="15" customHeight="1">
      <c r="A130" s="385"/>
      <c r="B130" s="380"/>
      <c r="C130" s="380"/>
      <c r="D130" s="380"/>
      <c r="E130" s="380"/>
      <c r="F130" s="380"/>
      <c r="G130" s="412"/>
      <c r="H130" s="342"/>
      <c r="I130" s="425"/>
    </row>
    <row r="131" spans="1:9" ht="33" customHeight="1">
      <c r="A131" s="236">
        <v>27</v>
      </c>
      <c r="B131" s="173" t="s">
        <v>309</v>
      </c>
      <c r="C131" s="155">
        <v>37.5</v>
      </c>
      <c r="D131" s="371" t="s">
        <v>333</v>
      </c>
      <c r="E131" s="374" t="str">
        <f>D131</f>
        <v>A</v>
      </c>
      <c r="F131" s="161">
        <f>IF(D131="A",$C131,IF(D131="B",$C131*0.75,IF(D131="C",$C131*0.5,IF(D131="D",$C131*0.25,0))))</f>
        <v>37.5</v>
      </c>
      <c r="G131" s="158">
        <f>IF(E131="A",$C131,IF(E131="B",$C131*0.75,IF(E131="C",$C131*0.5,IF(E131="D",$C131*0.25,0))))</f>
        <v>37.5</v>
      </c>
      <c r="H131" s="340" t="str">
        <f t="shared" ref="H131" si="1">IF(G131&gt;0.5*$C131,"",IF(G131&gt;0.25*$C131,"*","**"))</f>
        <v/>
      </c>
      <c r="I131" s="337" t="str">
        <f t="shared" ref="I131" si="2">IF(H131="","",IF(H131="*","Kurang","Sangat Kurang"))</f>
        <v/>
      </c>
    </row>
    <row r="132" spans="1:9" ht="15">
      <c r="A132" s="235"/>
      <c r="B132" s="179" t="s">
        <v>218</v>
      </c>
      <c r="C132" s="157"/>
      <c r="D132" s="372"/>
      <c r="E132" s="375"/>
      <c r="F132" s="162"/>
      <c r="G132" s="159"/>
      <c r="H132" s="341"/>
      <c r="I132" s="338"/>
    </row>
    <row r="133" spans="1:9" ht="13.5" customHeight="1">
      <c r="A133" s="235"/>
      <c r="B133" s="179" t="s">
        <v>219</v>
      </c>
      <c r="C133" s="157"/>
      <c r="D133" s="372"/>
      <c r="E133" s="375"/>
      <c r="F133" s="162"/>
      <c r="G133" s="159"/>
      <c r="H133" s="341"/>
      <c r="I133" s="338"/>
    </row>
    <row r="134" spans="1:9" ht="15">
      <c r="A134" s="235"/>
      <c r="B134" s="179" t="s">
        <v>220</v>
      </c>
      <c r="C134" s="157"/>
      <c r="D134" s="372"/>
      <c r="E134" s="375"/>
      <c r="F134" s="162"/>
      <c r="G134" s="159"/>
      <c r="H134" s="341"/>
      <c r="I134" s="338"/>
    </row>
    <row r="135" spans="1:9" ht="15">
      <c r="A135" s="235"/>
      <c r="B135" s="179" t="s">
        <v>221</v>
      </c>
      <c r="C135" s="157"/>
      <c r="D135" s="372"/>
      <c r="E135" s="375"/>
      <c r="F135" s="162"/>
      <c r="G135" s="159"/>
      <c r="H135" s="341"/>
      <c r="I135" s="338"/>
    </row>
    <row r="136" spans="1:9" ht="15">
      <c r="A136" s="237"/>
      <c r="B136" s="179" t="s">
        <v>210</v>
      </c>
      <c r="C136" s="156"/>
      <c r="D136" s="373"/>
      <c r="E136" s="376"/>
      <c r="F136" s="163"/>
      <c r="G136" s="160"/>
      <c r="H136" s="342"/>
      <c r="I136" s="339"/>
    </row>
    <row r="137" spans="1:9" ht="16.5" customHeight="1">
      <c r="A137" s="397">
        <v>28</v>
      </c>
      <c r="B137" s="173" t="s">
        <v>310</v>
      </c>
      <c r="C137" s="413">
        <v>37.5</v>
      </c>
      <c r="D137" s="371" t="s">
        <v>333</v>
      </c>
      <c r="E137" s="374" t="str">
        <f>D137</f>
        <v>A</v>
      </c>
      <c r="F137" s="161">
        <f>IF(D137="A",$C137,IF(D137="B",$C137*0.75,IF(D137="C",$C137*0.5,IF(D137="D",$C137*0.25,0))))</f>
        <v>37.5</v>
      </c>
      <c r="G137" s="158">
        <f>IF(E137="A",$C137,IF(E137="B",$C137*0.75,IF(E137="C",$C137*0.5,IF(E137="D",$C137*0.25,0))))</f>
        <v>37.5</v>
      </c>
      <c r="H137" s="340" t="str">
        <f t="shared" ref="H137:H146" si="3">IF(G137&gt;0.5*$C137,"",IF(G137&gt;0.25*$C137,"*","**"))</f>
        <v/>
      </c>
      <c r="I137" s="337" t="str">
        <f t="shared" ref="I137" si="4">IF(H137="","",IF(H137="*","Kurang","Sangat Kurang"))</f>
        <v/>
      </c>
    </row>
    <row r="138" spans="1:9" ht="15">
      <c r="A138" s="398"/>
      <c r="B138" s="179" t="s">
        <v>211</v>
      </c>
      <c r="C138" s="414"/>
      <c r="D138" s="372"/>
      <c r="E138" s="375"/>
      <c r="F138" s="166"/>
      <c r="G138" s="167"/>
      <c r="H138" s="341"/>
      <c r="I138" s="338"/>
    </row>
    <row r="139" spans="1:9" ht="15">
      <c r="A139" s="398"/>
      <c r="B139" s="179" t="s">
        <v>212</v>
      </c>
      <c r="C139" s="414"/>
      <c r="D139" s="372"/>
      <c r="E139" s="375"/>
      <c r="F139" s="162"/>
      <c r="G139" s="159"/>
      <c r="H139" s="341"/>
      <c r="I139" s="338"/>
    </row>
    <row r="140" spans="1:9" ht="15">
      <c r="A140" s="398"/>
      <c r="B140" s="179" t="s">
        <v>213</v>
      </c>
      <c r="C140" s="414"/>
      <c r="D140" s="372"/>
      <c r="E140" s="375"/>
      <c r="F140" s="162"/>
      <c r="G140" s="159"/>
      <c r="H140" s="341"/>
      <c r="I140" s="338"/>
    </row>
    <row r="141" spans="1:9" ht="15">
      <c r="A141" s="398"/>
      <c r="B141" s="179" t="s">
        <v>214</v>
      </c>
      <c r="C141" s="414"/>
      <c r="D141" s="372"/>
      <c r="E141" s="375"/>
      <c r="F141" s="162"/>
      <c r="G141" s="159"/>
      <c r="H141" s="341"/>
      <c r="I141" s="338"/>
    </row>
    <row r="142" spans="1:9" ht="15">
      <c r="A142" s="399"/>
      <c r="B142" s="179" t="s">
        <v>215</v>
      </c>
      <c r="C142" s="415"/>
      <c r="D142" s="373"/>
      <c r="E142" s="376"/>
      <c r="F142" s="163"/>
      <c r="G142" s="160"/>
      <c r="H142" s="342"/>
      <c r="I142" s="339"/>
    </row>
    <row r="143" spans="1:9" ht="29.25">
      <c r="A143" s="240">
        <v>29</v>
      </c>
      <c r="B143" s="189" t="s">
        <v>311</v>
      </c>
      <c r="C143" s="155">
        <v>37.5</v>
      </c>
      <c r="D143" s="371" t="s">
        <v>333</v>
      </c>
      <c r="E143" s="374" t="str">
        <f>D143</f>
        <v>A</v>
      </c>
      <c r="F143" s="161">
        <f>IF(D143="A",$C143,IF(D143="B",$C143*0.75,IF(D143="C",$C143*0.5,IF(D143="D",$C143*0.25,0))))</f>
        <v>37.5</v>
      </c>
      <c r="G143" s="158">
        <f>IF(E143="A",$C143,IF(E143="B",$C143*0.75,IF(E143="C",$C143*0.5,IF(E143="D",$C143*0.25,0))))</f>
        <v>37.5</v>
      </c>
      <c r="H143" s="340" t="str">
        <f>IF(G143&gt;0.5*$C143,"",IF(G143&gt;0.25*$C143,"*","**"))</f>
        <v/>
      </c>
      <c r="I143" s="337" t="str">
        <f>IF(H143="","",IF(H143="*","Kurang","Sangat Kurang"))</f>
        <v/>
      </c>
    </row>
    <row r="144" spans="1:9" ht="15">
      <c r="A144" s="240"/>
      <c r="B144" s="179" t="s">
        <v>216</v>
      </c>
      <c r="C144" s="157"/>
      <c r="D144" s="372"/>
      <c r="E144" s="375"/>
      <c r="F144" s="162"/>
      <c r="G144" s="159"/>
      <c r="H144" s="341"/>
      <c r="I144" s="338"/>
    </row>
    <row r="145" spans="1:9" ht="15">
      <c r="A145" s="240"/>
      <c r="B145" s="179" t="s">
        <v>217</v>
      </c>
      <c r="C145" s="156"/>
      <c r="D145" s="373"/>
      <c r="E145" s="376"/>
      <c r="F145" s="163"/>
      <c r="G145" s="160"/>
      <c r="H145" s="342"/>
      <c r="I145" s="339"/>
    </row>
    <row r="146" spans="1:9" ht="42.75">
      <c r="A146" s="397">
        <v>30</v>
      </c>
      <c r="B146" s="173" t="s">
        <v>312</v>
      </c>
      <c r="C146" s="155">
        <v>37.5</v>
      </c>
      <c r="D146" s="371" t="s">
        <v>333</v>
      </c>
      <c r="E146" s="374" t="str">
        <f>D146</f>
        <v>A</v>
      </c>
      <c r="F146" s="161">
        <f>IF(D146="A",$C146,IF(D146="B",$C146*0.75,IF(D146="C",$C146*0.5,IF(D146="D",$C146*0.25,0))))</f>
        <v>37.5</v>
      </c>
      <c r="G146" s="158">
        <f>IF(E146="A",$C146,IF(E146="B",$C146*0.75,IF(E146="C",$C146*0.5,IF(E146="D",$C146*0.25,0))))</f>
        <v>37.5</v>
      </c>
      <c r="H146" s="340" t="str">
        <f t="shared" si="3"/>
        <v/>
      </c>
      <c r="I146" s="337" t="str">
        <f t="shared" ref="I146" si="5">IF(H146="","",IF(H146="*","Kurang","Sangat Kurang"))</f>
        <v/>
      </c>
    </row>
    <row r="147" spans="1:9" ht="14.25" customHeight="1">
      <c r="A147" s="398"/>
      <c r="B147" s="179" t="s">
        <v>222</v>
      </c>
      <c r="C147" s="157"/>
      <c r="D147" s="372"/>
      <c r="E147" s="375"/>
      <c r="F147" s="162"/>
      <c r="G147" s="159"/>
      <c r="H147" s="341"/>
      <c r="I147" s="338"/>
    </row>
    <row r="148" spans="1:9" ht="15">
      <c r="A148" s="398"/>
      <c r="B148" s="179" t="s">
        <v>223</v>
      </c>
      <c r="C148" s="157"/>
      <c r="D148" s="372"/>
      <c r="E148" s="375"/>
      <c r="F148" s="162"/>
      <c r="G148" s="159"/>
      <c r="H148" s="341"/>
      <c r="I148" s="338"/>
    </row>
    <row r="149" spans="1:9" ht="13.5" customHeight="1">
      <c r="A149" s="398"/>
      <c r="B149" s="179" t="s">
        <v>224</v>
      </c>
      <c r="C149" s="157"/>
      <c r="D149" s="372"/>
      <c r="E149" s="375"/>
      <c r="F149" s="162"/>
      <c r="G149" s="159"/>
      <c r="H149" s="341"/>
      <c r="I149" s="338"/>
    </row>
    <row r="150" spans="1:9" ht="13.5" customHeight="1">
      <c r="A150" s="398"/>
      <c r="B150" s="179" t="s">
        <v>225</v>
      </c>
      <c r="C150" s="157"/>
      <c r="D150" s="372"/>
      <c r="E150" s="375"/>
      <c r="F150" s="162"/>
      <c r="G150" s="159"/>
      <c r="H150" s="341"/>
      <c r="I150" s="338"/>
    </row>
    <row r="151" spans="1:9" ht="15">
      <c r="A151" s="398"/>
      <c r="B151" s="179" t="s">
        <v>226</v>
      </c>
      <c r="C151" s="156"/>
      <c r="D151" s="373"/>
      <c r="E151" s="376"/>
      <c r="F151" s="163"/>
      <c r="G151" s="160"/>
      <c r="H151" s="342"/>
      <c r="I151" s="339"/>
    </row>
    <row r="152" spans="1:9" ht="24.95" customHeight="1">
      <c r="A152" s="405" t="s">
        <v>62</v>
      </c>
      <c r="B152" s="406"/>
      <c r="C152" s="139">
        <f>SUM(C131:C151)</f>
        <v>150</v>
      </c>
      <c r="D152" s="117" t="s">
        <v>89</v>
      </c>
      <c r="E152" s="117" t="s">
        <v>89</v>
      </c>
      <c r="F152" s="169">
        <f>SUM(F131:F151)</f>
        <v>150</v>
      </c>
      <c r="G152" s="169">
        <f>SUM(G131:G151)</f>
        <v>150</v>
      </c>
      <c r="H152" s="119" t="str">
        <f>IF(G152&gt;0.5*$C152,"",IF(G152&gt;0.25*$C152,"*","**"))</f>
        <v/>
      </c>
      <c r="I152" s="268" t="str">
        <f>IF(H152="","",IF(H152="*","Kurang","Sangat Kurang"))</f>
        <v/>
      </c>
    </row>
    <row r="153" spans="1:9" ht="15" customHeight="1">
      <c r="A153" s="384" t="s">
        <v>81</v>
      </c>
      <c r="B153" s="379" t="s">
        <v>88</v>
      </c>
      <c r="C153" s="379"/>
      <c r="D153" s="379"/>
      <c r="E153" s="379"/>
      <c r="F153" s="379"/>
      <c r="G153" s="411"/>
      <c r="H153" s="340"/>
      <c r="I153" s="424"/>
    </row>
    <row r="154" spans="1:9" ht="15" customHeight="1">
      <c r="A154" s="385"/>
      <c r="B154" s="380"/>
      <c r="C154" s="380"/>
      <c r="D154" s="380"/>
      <c r="E154" s="380"/>
      <c r="F154" s="380"/>
      <c r="G154" s="412"/>
      <c r="H154" s="342"/>
      <c r="I154" s="425"/>
    </row>
    <row r="155" spans="1:9" ht="42.75">
      <c r="A155" s="407">
        <v>31</v>
      </c>
      <c r="B155" s="173" t="s">
        <v>313</v>
      </c>
      <c r="C155" s="155">
        <v>26</v>
      </c>
      <c r="D155" s="371" t="s">
        <v>333</v>
      </c>
      <c r="E155" s="374" t="str">
        <f>D155</f>
        <v>A</v>
      </c>
      <c r="F155" s="161">
        <f>IF(D155="A",$C155,IF(D155="B",$C155*0.75,IF(D155="C",$C155*0.5,IF(D155="D",$C155*0.25,0))))</f>
        <v>26</v>
      </c>
      <c r="G155" s="158">
        <f>IF(E155="A",$C155,IF(E155="B",$C155*0.75,IF(E155="C",$C155*0.5,IF(E155="D",$C155*0.25,0))))</f>
        <v>26</v>
      </c>
      <c r="H155" s="421" t="str">
        <f>IF(G155&gt;0.5*$C155,"",IF(G155&gt;0.25*$C155,"*","**"))</f>
        <v/>
      </c>
      <c r="I155" s="337" t="str">
        <f>IF(H155="","",IF(H155="*","Kurang","Sangat Kurang"))</f>
        <v/>
      </c>
    </row>
    <row r="156" spans="1:9" ht="15">
      <c r="A156" s="408"/>
      <c r="B156" s="179" t="s">
        <v>227</v>
      </c>
      <c r="C156" s="157"/>
      <c r="D156" s="372"/>
      <c r="E156" s="375"/>
      <c r="F156" s="164"/>
      <c r="G156" s="159"/>
      <c r="H156" s="422"/>
      <c r="I156" s="338"/>
    </row>
    <row r="157" spans="1:9" ht="15">
      <c r="A157" s="408"/>
      <c r="B157" s="179" t="s">
        <v>228</v>
      </c>
      <c r="C157" s="157"/>
      <c r="D157" s="372"/>
      <c r="E157" s="375"/>
      <c r="F157" s="164"/>
      <c r="G157" s="159"/>
      <c r="H157" s="422"/>
      <c r="I157" s="338"/>
    </row>
    <row r="158" spans="1:9" ht="15" customHeight="1">
      <c r="A158" s="408"/>
      <c r="B158" s="179" t="s">
        <v>229</v>
      </c>
      <c r="C158" s="157"/>
      <c r="D158" s="372"/>
      <c r="E158" s="375"/>
      <c r="F158" s="164"/>
      <c r="G158" s="159"/>
      <c r="H158" s="422"/>
      <c r="I158" s="338"/>
    </row>
    <row r="159" spans="1:9" ht="15">
      <c r="A159" s="408"/>
      <c r="B159" s="179" t="s">
        <v>230</v>
      </c>
      <c r="C159" s="157"/>
      <c r="D159" s="372"/>
      <c r="E159" s="375"/>
      <c r="F159" s="164"/>
      <c r="G159" s="159"/>
      <c r="H159" s="422"/>
      <c r="I159" s="338"/>
    </row>
    <row r="160" spans="1:9" ht="15">
      <c r="A160" s="416"/>
      <c r="B160" s="179" t="s">
        <v>231</v>
      </c>
      <c r="C160" s="156"/>
      <c r="D160" s="373"/>
      <c r="E160" s="376"/>
      <c r="F160" s="165"/>
      <c r="G160" s="160"/>
      <c r="H160" s="423"/>
      <c r="I160" s="339"/>
    </row>
    <row r="161" spans="1:9" ht="28.5">
      <c r="A161" s="407">
        <v>32</v>
      </c>
      <c r="B161" s="173" t="s">
        <v>232</v>
      </c>
      <c r="C161" s="155">
        <v>26</v>
      </c>
      <c r="D161" s="371" t="s">
        <v>333</v>
      </c>
      <c r="E161" s="374" t="str">
        <f>D161</f>
        <v>A</v>
      </c>
      <c r="F161" s="161">
        <f>IF(D161="A",$C161,IF(D161="B",$C161*0.75,IF(D161="C",$C161*0.5,IF(D161="D",$C161*0.25,0))))</f>
        <v>26</v>
      </c>
      <c r="G161" s="158">
        <f>IF(E161="A",$C161,IF(E161="B",$C161*0.75,IF(E161="C",$C161*0.5,IF(E161="D",$C161*0.25,0))))</f>
        <v>26</v>
      </c>
      <c r="H161" s="421" t="str">
        <f>IF(G161&gt;0.5*$C161,"",IF(G161&gt;0.25*$C161,"*","**"))</f>
        <v/>
      </c>
      <c r="I161" s="337" t="str">
        <f>IF(H161="","",IF(H161="*","Kurang","Sangat Kurang"))</f>
        <v/>
      </c>
    </row>
    <row r="162" spans="1:9" ht="15">
      <c r="A162" s="408"/>
      <c r="B162" s="177" t="s">
        <v>233</v>
      </c>
      <c r="C162" s="157"/>
      <c r="D162" s="372"/>
      <c r="E162" s="375"/>
      <c r="F162" s="164"/>
      <c r="G162" s="159"/>
      <c r="H162" s="422"/>
      <c r="I162" s="338"/>
    </row>
    <row r="163" spans="1:9" ht="15">
      <c r="A163" s="416"/>
      <c r="B163" s="178" t="s">
        <v>266</v>
      </c>
      <c r="C163" s="156"/>
      <c r="D163" s="373"/>
      <c r="E163" s="376"/>
      <c r="F163" s="165"/>
      <c r="G163" s="160"/>
      <c r="H163" s="423"/>
      <c r="I163" s="339"/>
    </row>
    <row r="164" spans="1:9" ht="57">
      <c r="A164" s="397">
        <v>33</v>
      </c>
      <c r="B164" s="173" t="s">
        <v>314</v>
      </c>
      <c r="C164" s="155">
        <v>43.2</v>
      </c>
      <c r="D164" s="371" t="s">
        <v>333</v>
      </c>
      <c r="E164" s="374" t="str">
        <f>D164</f>
        <v>A</v>
      </c>
      <c r="F164" s="161">
        <f>IF(D164="A",$C164,IF(D164="B",$C164*0.75,IF(D164="C",$C164*0.5,IF(D164="D",$C164*0.25,0))))</f>
        <v>43.2</v>
      </c>
      <c r="G164" s="158">
        <f>IF(E164="A",$C164,IF(E164="B",$C164*0.75,IF(E164="C",$C164*0.5,IF(E164="D",$C164*0.25,0))))</f>
        <v>43.2</v>
      </c>
      <c r="H164" s="421" t="str">
        <f>IF(G164&gt;0.5*$C164,"",IF(G164&gt;0.25*$C164,"*","**"))</f>
        <v/>
      </c>
      <c r="I164" s="337" t="str">
        <f>IF(H164="","",IF(H164="*","Kurang","Sangat Kurang"))</f>
        <v/>
      </c>
    </row>
    <row r="165" spans="1:9" ht="13.5" customHeight="1">
      <c r="A165" s="398"/>
      <c r="B165" s="177" t="s">
        <v>234</v>
      </c>
      <c r="C165" s="157"/>
      <c r="D165" s="372"/>
      <c r="E165" s="375"/>
      <c r="F165" s="164"/>
      <c r="G165" s="159"/>
      <c r="H165" s="422"/>
      <c r="I165" s="338"/>
    </row>
    <row r="166" spans="1:9" ht="13.5" customHeight="1">
      <c r="A166" s="398"/>
      <c r="B166" s="177" t="s">
        <v>235</v>
      </c>
      <c r="C166" s="157"/>
      <c r="D166" s="372"/>
      <c r="E166" s="375"/>
      <c r="F166" s="164"/>
      <c r="G166" s="159"/>
      <c r="H166" s="422"/>
      <c r="I166" s="338"/>
    </row>
    <row r="167" spans="1:9" ht="13.5" customHeight="1">
      <c r="A167" s="398"/>
      <c r="B167" s="177" t="s">
        <v>236</v>
      </c>
      <c r="C167" s="157"/>
      <c r="D167" s="372"/>
      <c r="E167" s="375"/>
      <c r="F167" s="164"/>
      <c r="G167" s="159"/>
      <c r="H167" s="422"/>
      <c r="I167" s="338"/>
    </row>
    <row r="168" spans="1:9" ht="15">
      <c r="A168" s="398"/>
      <c r="B168" s="177" t="s">
        <v>237</v>
      </c>
      <c r="C168" s="157"/>
      <c r="D168" s="372"/>
      <c r="E168" s="375"/>
      <c r="F168" s="164"/>
      <c r="G168" s="159"/>
      <c r="H168" s="422"/>
      <c r="I168" s="338"/>
    </row>
    <row r="169" spans="1:9" ht="15">
      <c r="A169" s="399"/>
      <c r="B169" s="177" t="s">
        <v>238</v>
      </c>
      <c r="C169" s="156"/>
      <c r="D169" s="373"/>
      <c r="E169" s="376"/>
      <c r="F169" s="165"/>
      <c r="G169" s="160"/>
      <c r="H169" s="423"/>
      <c r="I169" s="339"/>
    </row>
    <row r="170" spans="1:9" ht="28.5">
      <c r="A170" s="236">
        <v>34</v>
      </c>
      <c r="B170" s="173" t="s">
        <v>315</v>
      </c>
      <c r="C170" s="155">
        <v>34.6</v>
      </c>
      <c r="D170" s="371" t="s">
        <v>334</v>
      </c>
      <c r="E170" s="374" t="str">
        <f>D170</f>
        <v>B</v>
      </c>
      <c r="F170" s="161">
        <f>IF(D170="A",$C170,IF(D170="B",$C170*0.75,IF(D170="C",$C170*0.5,IF(D170="D",$C170*0.25,0))))</f>
        <v>25.950000000000003</v>
      </c>
      <c r="G170" s="158">
        <f>IF(E170="A",$C170,IF(E170="B",$C170*0.75,IF(E170="C",$C170*0.5,IF(E170="D",$C170*0.25,0))))</f>
        <v>25.950000000000003</v>
      </c>
      <c r="H170" s="421" t="str">
        <f>IF(G170&gt;0.5*$C170,"",IF(G170&gt;0.25*$C170,"*","**"))</f>
        <v/>
      </c>
      <c r="I170" s="337" t="str">
        <f>IF(H170="","",IF(H170="*","Kurang","Sangat Kurang"))</f>
        <v/>
      </c>
    </row>
    <row r="171" spans="1:9" ht="15">
      <c r="A171" s="235"/>
      <c r="B171" s="177" t="s">
        <v>239</v>
      </c>
      <c r="C171" s="157"/>
      <c r="D171" s="372"/>
      <c r="E171" s="375"/>
      <c r="F171" s="164"/>
      <c r="G171" s="159"/>
      <c r="H171" s="422"/>
      <c r="I171" s="338"/>
    </row>
    <row r="172" spans="1:9" ht="15">
      <c r="A172" s="235"/>
      <c r="B172" s="177" t="s">
        <v>240</v>
      </c>
      <c r="C172" s="157"/>
      <c r="D172" s="372"/>
      <c r="E172" s="375"/>
      <c r="F172" s="164"/>
      <c r="G172" s="159"/>
      <c r="H172" s="422"/>
      <c r="I172" s="338"/>
    </row>
    <row r="173" spans="1:9" ht="15">
      <c r="A173" s="237"/>
      <c r="B173" s="177" t="s">
        <v>241</v>
      </c>
      <c r="C173" s="156"/>
      <c r="D173" s="373"/>
      <c r="E173" s="376"/>
      <c r="F173" s="165"/>
      <c r="G173" s="160"/>
      <c r="H173" s="423"/>
      <c r="I173" s="339"/>
    </row>
    <row r="174" spans="1:9" ht="29.25" customHeight="1">
      <c r="A174" s="235">
        <v>35</v>
      </c>
      <c r="B174" s="173" t="s">
        <v>316</v>
      </c>
      <c r="C174" s="155">
        <v>34.6</v>
      </c>
      <c r="D174" s="371" t="s">
        <v>335</v>
      </c>
      <c r="E174" s="374" t="str">
        <f>D174</f>
        <v>C</v>
      </c>
      <c r="F174" s="161">
        <f>IF(D174="A",$C174,IF(D174="B",$C174*0.75,IF(D174="C",$C174*0.5,IF(D174="D",$C174*0.25,0))))</f>
        <v>17.3</v>
      </c>
      <c r="G174" s="158">
        <f>IF(E174="A",$C174,IF(E174="B",$C174*0.75,IF(E174="C",$C174*0.5,IF(E174="D",$C174*0.25,0))))</f>
        <v>17.3</v>
      </c>
      <c r="H174" s="421" t="str">
        <f>IF(G174&gt;0.5*$C174,"",IF(G174&gt;0.25*$C174,"*","**"))</f>
        <v>*</v>
      </c>
      <c r="I174" s="337" t="str">
        <f>IF(H174="","",IF(H174="*","Kurang","Sangat Kurang"))</f>
        <v>Kurang</v>
      </c>
    </row>
    <row r="175" spans="1:9" ht="15">
      <c r="A175" s="235"/>
      <c r="B175" s="177" t="s">
        <v>242</v>
      </c>
      <c r="C175" s="157"/>
      <c r="D175" s="372"/>
      <c r="E175" s="375"/>
      <c r="F175" s="162"/>
      <c r="G175" s="159"/>
      <c r="H175" s="422"/>
      <c r="I175" s="338"/>
    </row>
    <row r="176" spans="1:9" ht="15">
      <c r="A176" s="237"/>
      <c r="B176" s="178" t="s">
        <v>243</v>
      </c>
      <c r="C176" s="156"/>
      <c r="D176" s="373"/>
      <c r="E176" s="376"/>
      <c r="F176" s="163"/>
      <c r="G176" s="160"/>
      <c r="H176" s="423"/>
      <c r="I176" s="339"/>
    </row>
    <row r="177" spans="1:11" ht="28.5">
      <c r="A177" s="236">
        <v>36</v>
      </c>
      <c r="B177" s="190" t="s">
        <v>317</v>
      </c>
      <c r="C177" s="155">
        <v>26</v>
      </c>
      <c r="D177" s="371" t="s">
        <v>334</v>
      </c>
      <c r="E177" s="374" t="str">
        <f>D177</f>
        <v>B</v>
      </c>
      <c r="F177" s="161">
        <f>IF(D177="A",$C177,IF(D177="B",$C177*0.75,IF(D177="C",$C177*0.5,IF(D177="D",$C177*0.25,0))))</f>
        <v>19.5</v>
      </c>
      <c r="G177" s="158">
        <f>IF(E177="A",$C177,IF(E177="B",$C177*0.75,IF(E177="C",$C177*0.5,IF(E177="D",$C177*0.25,0))))</f>
        <v>19.5</v>
      </c>
      <c r="H177" s="421" t="str">
        <f>IF(G177&gt;0.5*$C177,"",IF(G177&gt;0.25*$C177,"*","**"))</f>
        <v/>
      </c>
      <c r="I177" s="337" t="str">
        <f>IF(H177="","",IF(H177="*","Kurang","Sangat Kurang"))</f>
        <v/>
      </c>
    </row>
    <row r="178" spans="1:11" ht="15">
      <c r="A178" s="235"/>
      <c r="B178" s="177" t="s">
        <v>244</v>
      </c>
      <c r="C178" s="153"/>
      <c r="D178" s="372"/>
      <c r="E178" s="375"/>
      <c r="F178" s="164"/>
      <c r="G178" s="159"/>
      <c r="H178" s="422"/>
      <c r="I178" s="338"/>
    </row>
    <row r="179" spans="1:11" ht="15">
      <c r="A179" s="235"/>
      <c r="B179" s="177" t="s">
        <v>245</v>
      </c>
      <c r="C179" s="153"/>
      <c r="D179" s="372"/>
      <c r="E179" s="375"/>
      <c r="F179" s="164"/>
      <c r="G179" s="159"/>
      <c r="H179" s="422"/>
      <c r="I179" s="338"/>
    </row>
    <row r="180" spans="1:11" ht="15">
      <c r="A180" s="235"/>
      <c r="B180" s="177" t="s">
        <v>246</v>
      </c>
      <c r="C180" s="153"/>
      <c r="D180" s="372"/>
      <c r="E180" s="375"/>
      <c r="F180" s="164"/>
      <c r="G180" s="159"/>
      <c r="H180" s="422"/>
      <c r="I180" s="338"/>
    </row>
    <row r="181" spans="1:11" ht="15">
      <c r="A181" s="153"/>
      <c r="B181" s="124" t="s">
        <v>82</v>
      </c>
      <c r="C181" s="153"/>
      <c r="D181" s="372"/>
      <c r="E181" s="375"/>
      <c r="F181" s="164"/>
      <c r="G181" s="159"/>
      <c r="H181" s="422"/>
      <c r="I181" s="338"/>
    </row>
    <row r="182" spans="1:11" ht="15">
      <c r="A182" s="154"/>
      <c r="B182" s="123" t="s">
        <v>73</v>
      </c>
      <c r="C182" s="154"/>
      <c r="D182" s="373"/>
      <c r="E182" s="376"/>
      <c r="F182" s="165"/>
      <c r="G182" s="160"/>
      <c r="H182" s="423"/>
      <c r="I182" s="339"/>
    </row>
    <row r="183" spans="1:11" ht="28.5">
      <c r="A183" s="236">
        <v>37</v>
      </c>
      <c r="B183" s="173" t="s">
        <v>318</v>
      </c>
      <c r="C183" s="155">
        <v>34.6</v>
      </c>
      <c r="D183" s="371" t="s">
        <v>333</v>
      </c>
      <c r="E183" s="374" t="str">
        <f>D183</f>
        <v>A</v>
      </c>
      <c r="F183" s="161">
        <f>IF(D183="A",$C183,IF(D183="B",$C183*0.75,IF(D183="C",$C183*0.5,IF(D183="D",$C183*0.25,0))))</f>
        <v>34.6</v>
      </c>
      <c r="G183" s="158">
        <f>IF(E183="A",$C183,IF(E183="B",$C183*0.75,IF(E183="C",$C183*0.5,IF(E183="D",$C183*0.25,0))))</f>
        <v>34.6</v>
      </c>
      <c r="H183" s="421" t="str">
        <f>IF(G183&gt;0.5*$C183,"",IF(G183&gt;0.25*$C183,"*","**"))</f>
        <v/>
      </c>
      <c r="I183" s="337" t="str">
        <f>IF(H183="","",IF(H183="*","Kurang","Sangat Kurang"))</f>
        <v/>
      </c>
    </row>
    <row r="184" spans="1:11" ht="15">
      <c r="A184" s="235"/>
      <c r="B184" s="177" t="s">
        <v>74</v>
      </c>
      <c r="C184" s="157"/>
      <c r="D184" s="372"/>
      <c r="E184" s="375"/>
      <c r="F184" s="162"/>
      <c r="G184" s="159"/>
      <c r="H184" s="422"/>
      <c r="I184" s="338"/>
    </row>
    <row r="185" spans="1:11" ht="15">
      <c r="A185" s="235"/>
      <c r="B185" s="177" t="s">
        <v>64</v>
      </c>
      <c r="C185" s="156"/>
      <c r="D185" s="373"/>
      <c r="E185" s="376"/>
      <c r="F185" s="163"/>
      <c r="G185" s="160"/>
      <c r="H185" s="423"/>
      <c r="I185" s="339"/>
    </row>
    <row r="186" spans="1:11" s="125" customFormat="1" ht="41.45" customHeight="1">
      <c r="A186" s="236">
        <v>38</v>
      </c>
      <c r="B186" s="173" t="s">
        <v>319</v>
      </c>
      <c r="C186" s="155">
        <v>34.6</v>
      </c>
      <c r="D186" s="371" t="s">
        <v>333</v>
      </c>
      <c r="E186" s="374" t="str">
        <f>D186</f>
        <v>A</v>
      </c>
      <c r="F186" s="161">
        <f>IF(D186="A",$C186,IF(D186="B",$C186*0.75,IF(D186="C",$C186*0.5,IF(D186="D",$C186*0.25,0))))</f>
        <v>34.6</v>
      </c>
      <c r="G186" s="158">
        <f>IF(E186="A",$C186,IF(E186="B",$C186*0.75,IF(E186="C",$C186*0.5,IF(E186="D",$C186*0.25,0))))</f>
        <v>34.6</v>
      </c>
      <c r="H186" s="421" t="str">
        <f t="shared" ref="H186" si="6">IF(G186&gt;0.5*$C186,"",IF(G186&gt;0.25*$C186,"*","**"))</f>
        <v/>
      </c>
      <c r="I186" s="337" t="str">
        <f t="shared" ref="I186" si="7">IF(H186="","",IF(H186="*","Kurang","Sangat Kurang"))</f>
        <v/>
      </c>
      <c r="K186" s="254"/>
    </row>
    <row r="187" spans="1:11" s="125" customFormat="1" ht="13.9" customHeight="1">
      <c r="A187" s="235"/>
      <c r="B187" s="177" t="s">
        <v>247</v>
      </c>
      <c r="C187" s="157"/>
      <c r="D187" s="372"/>
      <c r="E187" s="375"/>
      <c r="F187" s="162"/>
      <c r="G187" s="159"/>
      <c r="H187" s="422"/>
      <c r="I187" s="338"/>
      <c r="K187" s="254"/>
    </row>
    <row r="188" spans="1:11" s="125" customFormat="1" ht="15">
      <c r="A188" s="235"/>
      <c r="B188" s="177" t="s">
        <v>248</v>
      </c>
      <c r="C188" s="157"/>
      <c r="D188" s="373"/>
      <c r="E188" s="376"/>
      <c r="F188" s="162"/>
      <c r="G188" s="159"/>
      <c r="H188" s="423"/>
      <c r="I188" s="339"/>
      <c r="K188" s="254"/>
    </row>
    <row r="189" spans="1:11" s="125" customFormat="1" ht="45.75" customHeight="1">
      <c r="A189" s="241">
        <v>39</v>
      </c>
      <c r="B189" s="173" t="s">
        <v>320</v>
      </c>
      <c r="C189" s="155">
        <v>34.6</v>
      </c>
      <c r="D189" s="371" t="s">
        <v>333</v>
      </c>
      <c r="E189" s="374" t="str">
        <f>D189</f>
        <v>A</v>
      </c>
      <c r="F189" s="161">
        <f>IF(D189="A",$C189,IF(D189="B",$C189*0.75,IF(D189="C",$C189*0.5,IF(D189="D",$C189*0.25,0))))</f>
        <v>34.6</v>
      </c>
      <c r="G189" s="158">
        <f>IF(E189="A",$C189,IF(E189="B",$C189*0.75,IF(E189="C",$C189*0.5,IF(E189="D",$C189*0.25,0))))</f>
        <v>34.6</v>
      </c>
      <c r="H189" s="421" t="str">
        <f t="shared" ref="H189" si="8">IF(G189&gt;0.5*$C189,"",IF(G189&gt;0.25*$C189,"*","**"))</f>
        <v/>
      </c>
      <c r="I189" s="337" t="str">
        <f t="shared" ref="I189" si="9">IF(H189="","",IF(H189="*","Kurang","Sangat Kurang"))</f>
        <v/>
      </c>
      <c r="K189" s="254"/>
    </row>
    <row r="190" spans="1:11" s="125" customFormat="1" ht="13.5" customHeight="1">
      <c r="A190" s="242"/>
      <c r="B190" s="177" t="s">
        <v>249</v>
      </c>
      <c r="C190" s="157"/>
      <c r="D190" s="372"/>
      <c r="E190" s="375"/>
      <c r="F190" s="162"/>
      <c r="G190" s="159"/>
      <c r="H190" s="422"/>
      <c r="I190" s="338"/>
      <c r="K190" s="254"/>
    </row>
    <row r="191" spans="1:11" s="125" customFormat="1" ht="15">
      <c r="A191" s="243"/>
      <c r="B191" s="177" t="s">
        <v>250</v>
      </c>
      <c r="C191" s="157"/>
      <c r="D191" s="373"/>
      <c r="E191" s="376"/>
      <c r="F191" s="162"/>
      <c r="G191" s="159"/>
      <c r="H191" s="423"/>
      <c r="I191" s="339"/>
      <c r="K191" s="254"/>
    </row>
    <row r="192" spans="1:11" ht="28.15" customHeight="1">
      <c r="A192" s="236">
        <v>40</v>
      </c>
      <c r="B192" s="191" t="s">
        <v>321</v>
      </c>
      <c r="C192" s="155">
        <v>34.6</v>
      </c>
      <c r="D192" s="371" t="s">
        <v>333</v>
      </c>
      <c r="E192" s="374" t="str">
        <f>D192</f>
        <v>A</v>
      </c>
      <c r="F192" s="161">
        <f>IF(D192="A",$C192,IF(D192="B",$C192*0.75,IF(D192="C",$C192*0.5,IF(D192="D",$C192*0.25,0))))</f>
        <v>34.6</v>
      </c>
      <c r="G192" s="158">
        <f>IF(E192="A",$C192,IF(E192="B",$C192*0.75,IF(E192="C",$C192*0.5,IF(E192="D",$C192*0.25,0))))</f>
        <v>34.6</v>
      </c>
      <c r="H192" s="421" t="str">
        <f t="shared" ref="H192" si="10">IF(G192&gt;0.5*$C192,"",IF(G192&gt;0.25*$C192,"*","**"))</f>
        <v/>
      </c>
      <c r="I192" s="337" t="str">
        <f t="shared" ref="I192" si="11">IF(H192="","",IF(H192="*","Kurang","Sangat Kurang"))</f>
        <v/>
      </c>
    </row>
    <row r="193" spans="1:9" ht="15">
      <c r="A193" s="235"/>
      <c r="B193" s="177" t="s">
        <v>251</v>
      </c>
      <c r="C193" s="153"/>
      <c r="D193" s="372"/>
      <c r="E193" s="375"/>
      <c r="F193" s="164"/>
      <c r="G193" s="159"/>
      <c r="H193" s="422"/>
      <c r="I193" s="338"/>
    </row>
    <row r="194" spans="1:9" ht="15">
      <c r="A194" s="235"/>
      <c r="B194" s="177" t="s">
        <v>252</v>
      </c>
      <c r="C194" s="153"/>
      <c r="D194" s="373"/>
      <c r="E194" s="376"/>
      <c r="F194" s="164"/>
      <c r="G194" s="159"/>
      <c r="H194" s="423"/>
      <c r="I194" s="339"/>
    </row>
    <row r="195" spans="1:9" ht="30" customHeight="1">
      <c r="A195" s="236">
        <v>41</v>
      </c>
      <c r="B195" s="173" t="s">
        <v>322</v>
      </c>
      <c r="C195" s="155">
        <v>34.6</v>
      </c>
      <c r="D195" s="371" t="s">
        <v>333</v>
      </c>
      <c r="E195" s="374" t="str">
        <f>D195</f>
        <v>A</v>
      </c>
      <c r="F195" s="161">
        <f>IF(D195="A",$C195,IF(D195="B",$C195*0.75,IF(D195="C",$C195*0.5,IF(D195="D",$C195*0.25,0))))</f>
        <v>34.6</v>
      </c>
      <c r="G195" s="158">
        <f>IF(E195="A",$C195,IF(E195="B",$C195*0.75,IF(E195="C",$C195*0.5,IF(E195="D",$C195*0.25,0))))</f>
        <v>34.6</v>
      </c>
      <c r="H195" s="421" t="str">
        <f t="shared" ref="H195:H198" si="12">IF(G195&gt;0.5*$C195,"",IF(G195&gt;0.25*$C195,"*","**"))</f>
        <v/>
      </c>
      <c r="I195" s="337" t="str">
        <f t="shared" ref="I195" si="13">IF(H195="","",IF(H195="*","Kurang","Sangat Kurang"))</f>
        <v/>
      </c>
    </row>
    <row r="196" spans="1:9" ht="15">
      <c r="A196" s="235"/>
      <c r="B196" s="177" t="s">
        <v>253</v>
      </c>
      <c r="C196" s="157"/>
      <c r="D196" s="372"/>
      <c r="E196" s="375"/>
      <c r="F196" s="164"/>
      <c r="G196" s="159"/>
      <c r="H196" s="422"/>
      <c r="I196" s="338"/>
    </row>
    <row r="197" spans="1:9" ht="15">
      <c r="A197" s="237"/>
      <c r="B197" s="177" t="s">
        <v>254</v>
      </c>
      <c r="C197" s="156"/>
      <c r="D197" s="373"/>
      <c r="E197" s="376"/>
      <c r="F197" s="165"/>
      <c r="G197" s="160"/>
      <c r="H197" s="423"/>
      <c r="I197" s="339"/>
    </row>
    <row r="198" spans="1:9" ht="28.5">
      <c r="A198" s="236">
        <v>42</v>
      </c>
      <c r="B198" s="173" t="s">
        <v>323</v>
      </c>
      <c r="C198" s="155">
        <v>26</v>
      </c>
      <c r="D198" s="371" t="s">
        <v>333</v>
      </c>
      <c r="E198" s="374" t="str">
        <f>D198</f>
        <v>A</v>
      </c>
      <c r="F198" s="161">
        <f>IF(D198="A",$C198,IF(D198="B",$C198*0.75,IF(D198="C",$C198*0.5,IF(D198="D",$C198*0.25,0))))</f>
        <v>26</v>
      </c>
      <c r="G198" s="158">
        <f>IF(E198="A",$C198,IF(E198="B",$C198*0.75,IF(E198="C",$C198*0.5,IF(E198="D",$C198*0.25,0))))</f>
        <v>26</v>
      </c>
      <c r="H198" s="421" t="str">
        <f t="shared" si="12"/>
        <v/>
      </c>
      <c r="I198" s="337" t="str">
        <f t="shared" ref="I198" si="14">IF(H198="","",IF(H198="*","Kurang","Sangat Kurang"))</f>
        <v/>
      </c>
    </row>
    <row r="199" spans="1:9" ht="15">
      <c r="A199" s="235"/>
      <c r="B199" s="177" t="s">
        <v>255</v>
      </c>
      <c r="C199" s="157"/>
      <c r="D199" s="372"/>
      <c r="E199" s="375"/>
      <c r="F199" s="164"/>
      <c r="G199" s="159"/>
      <c r="H199" s="422"/>
      <c r="I199" s="338"/>
    </row>
    <row r="200" spans="1:9" ht="15">
      <c r="A200" s="237"/>
      <c r="B200" s="177" t="s">
        <v>256</v>
      </c>
      <c r="C200" s="156"/>
      <c r="D200" s="373"/>
      <c r="E200" s="376"/>
      <c r="F200" s="165"/>
      <c r="G200" s="160"/>
      <c r="H200" s="423"/>
      <c r="I200" s="339"/>
    </row>
    <row r="201" spans="1:9" ht="28.5">
      <c r="A201" s="236">
        <v>43</v>
      </c>
      <c r="B201" s="173" t="s">
        <v>324</v>
      </c>
      <c r="C201" s="155">
        <v>26</v>
      </c>
      <c r="D201" s="371" t="s">
        <v>333</v>
      </c>
      <c r="E201" s="374" t="str">
        <f>D201</f>
        <v>A</v>
      </c>
      <c r="F201" s="161">
        <f>IF(D201="A",$C201,IF(D201="B",$C201*0.75,IF(D201="C",$C201*0.5,IF(D201="D",$C201*0.25,0))))</f>
        <v>26</v>
      </c>
      <c r="G201" s="158">
        <f>IF(E201="A",$C201,IF(E201="B",$C201*0.75,IF(E201="C",$C201*0.5,IF(E201="D",$C201*0.25,0))))</f>
        <v>26</v>
      </c>
      <c r="H201" s="421" t="str">
        <f>IF(G201&gt;0.5*$C201,"",IF(G201&gt;0.25*$C201,"*","**"))</f>
        <v/>
      </c>
      <c r="I201" s="337" t="str">
        <f>IF(H201="","",IF(H201="*","Kurang","Sangat Kurang"))</f>
        <v/>
      </c>
    </row>
    <row r="202" spans="1:9" ht="15">
      <c r="A202" s="235"/>
      <c r="B202" s="177" t="s">
        <v>257</v>
      </c>
      <c r="C202" s="157"/>
      <c r="D202" s="372"/>
      <c r="E202" s="375"/>
      <c r="F202" s="164"/>
      <c r="G202" s="159"/>
      <c r="H202" s="422"/>
      <c r="I202" s="338"/>
    </row>
    <row r="203" spans="1:9" ht="15">
      <c r="A203" s="235"/>
      <c r="B203" s="177" t="s">
        <v>258</v>
      </c>
      <c r="C203" s="157"/>
      <c r="D203" s="372"/>
      <c r="E203" s="375"/>
      <c r="F203" s="164"/>
      <c r="G203" s="159"/>
      <c r="H203" s="422"/>
      <c r="I203" s="338"/>
    </row>
    <row r="204" spans="1:9" ht="15">
      <c r="A204" s="235"/>
      <c r="B204" s="177" t="s">
        <v>259</v>
      </c>
      <c r="C204" s="157"/>
      <c r="D204" s="372"/>
      <c r="E204" s="375"/>
      <c r="F204" s="164"/>
      <c r="G204" s="159"/>
      <c r="H204" s="422"/>
      <c r="I204" s="338"/>
    </row>
    <row r="205" spans="1:9" ht="15">
      <c r="A205" s="235"/>
      <c r="B205" s="177" t="s">
        <v>260</v>
      </c>
      <c r="C205" s="157"/>
      <c r="D205" s="372"/>
      <c r="E205" s="375"/>
      <c r="F205" s="164"/>
      <c r="G205" s="159"/>
      <c r="H205" s="422"/>
      <c r="I205" s="338"/>
    </row>
    <row r="206" spans="1:9" ht="15">
      <c r="A206" s="237"/>
      <c r="B206" s="177" t="s">
        <v>238</v>
      </c>
      <c r="C206" s="156"/>
      <c r="D206" s="373"/>
      <c r="E206" s="376"/>
      <c r="F206" s="165"/>
      <c r="G206" s="160"/>
      <c r="H206" s="423"/>
      <c r="I206" s="339"/>
    </row>
    <row r="207" spans="1:9" ht="29.25" customHeight="1">
      <c r="A207" s="236">
        <v>44</v>
      </c>
      <c r="B207" s="173" t="s">
        <v>325</v>
      </c>
      <c r="C207" s="155">
        <v>34.6</v>
      </c>
      <c r="D207" s="371" t="s">
        <v>333</v>
      </c>
      <c r="E207" s="374" t="str">
        <f>D207</f>
        <v>A</v>
      </c>
      <c r="F207" s="161">
        <f>IF(D207="A",$C207,IF(D207="B",$C207*0.75,IF(D207="C",$C207*0.5,IF(D207="D",$C207*0.25,0))))</f>
        <v>34.6</v>
      </c>
      <c r="G207" s="158">
        <f>IF(E207="A",$C207,IF(E207="B",$C207*0.75,IF(E207="C",$C207*0.5,IF(E207="D",$C207*0.25,0))))</f>
        <v>34.6</v>
      </c>
      <c r="H207" s="421" t="str">
        <f>IF(G207&gt;0.5*$C207,"",IF(G207&gt;0.25*$C207,"*","**"))</f>
        <v/>
      </c>
      <c r="I207" s="337" t="str">
        <f>IF(H207="","",IF(H207="*","Kurang","Sangat Kurang"))</f>
        <v/>
      </c>
    </row>
    <row r="208" spans="1:9" ht="15">
      <c r="A208" s="235"/>
      <c r="B208" s="177" t="s">
        <v>261</v>
      </c>
      <c r="C208" s="170"/>
      <c r="D208" s="372"/>
      <c r="E208" s="375"/>
      <c r="F208" s="164"/>
      <c r="G208" s="159"/>
      <c r="H208" s="422"/>
      <c r="I208" s="338"/>
    </row>
    <row r="209" spans="1:9" ht="15">
      <c r="A209" s="235"/>
      <c r="B209" s="177" t="s">
        <v>262</v>
      </c>
      <c r="C209" s="170"/>
      <c r="D209" s="372"/>
      <c r="E209" s="375"/>
      <c r="F209" s="164"/>
      <c r="G209" s="159"/>
      <c r="H209" s="422"/>
      <c r="I209" s="338"/>
    </row>
    <row r="210" spans="1:9" ht="15">
      <c r="A210" s="235"/>
      <c r="B210" s="177" t="s">
        <v>263</v>
      </c>
      <c r="C210" s="170"/>
      <c r="D210" s="372"/>
      <c r="E210" s="375"/>
      <c r="F210" s="164"/>
      <c r="G210" s="159"/>
      <c r="H210" s="422"/>
      <c r="I210" s="338"/>
    </row>
    <row r="211" spans="1:9" ht="15">
      <c r="A211" s="235"/>
      <c r="B211" s="177" t="s">
        <v>264</v>
      </c>
      <c r="C211" s="170"/>
      <c r="D211" s="372"/>
      <c r="E211" s="375"/>
      <c r="F211" s="164"/>
      <c r="G211" s="159"/>
      <c r="H211" s="422"/>
      <c r="I211" s="338"/>
    </row>
    <row r="212" spans="1:9" ht="15">
      <c r="A212" s="237"/>
      <c r="B212" s="177" t="s">
        <v>265</v>
      </c>
      <c r="C212" s="171"/>
      <c r="D212" s="373"/>
      <c r="E212" s="376"/>
      <c r="F212" s="164"/>
      <c r="G212" s="160"/>
      <c r="H212" s="423"/>
      <c r="I212" s="339"/>
    </row>
    <row r="213" spans="1:9" ht="24.95" customHeight="1">
      <c r="A213" s="400" t="s">
        <v>63</v>
      </c>
      <c r="B213" s="401"/>
      <c r="C213" s="140">
        <f>SUM(C155:C212)</f>
        <v>450.00000000000011</v>
      </c>
      <c r="D213" s="117" t="s">
        <v>89</v>
      </c>
      <c r="E213" s="117" t="s">
        <v>89</v>
      </c>
      <c r="F213" s="169">
        <f>SUM(F155:F212)</f>
        <v>417.55000000000007</v>
      </c>
      <c r="G213" s="169">
        <f>SUM(G155:G212)</f>
        <v>417.55000000000007</v>
      </c>
      <c r="H213" s="119" t="str">
        <f>IF(G213&gt;0.5*$C213,"",IF(G213&gt;0.25*$C213,"*","**"))</f>
        <v/>
      </c>
      <c r="I213" s="268" t="str">
        <f>IF(H213="","",IF(H213="*","Kurang","Sangat Kurang"))</f>
        <v/>
      </c>
    </row>
    <row r="214" spans="1:9" ht="33.75" customHeight="1">
      <c r="A214" s="369" t="s">
        <v>6</v>
      </c>
      <c r="B214" s="370"/>
      <c r="C214" s="141">
        <f>C35+C75+C93+C128+C152+C213</f>
        <v>999.98000000000013</v>
      </c>
      <c r="D214" s="117" t="s">
        <v>89</v>
      </c>
      <c r="E214" s="117" t="s">
        <v>89</v>
      </c>
      <c r="F214" s="134">
        <f>F213+F152+F128+F93+F75+F35</f>
        <v>929.02750000000015</v>
      </c>
      <c r="G214" s="134">
        <f>G213+G152+G128+G93+G75+G35</f>
        <v>929.02750000000015</v>
      </c>
      <c r="H214" s="119"/>
      <c r="I214" s="114"/>
    </row>
    <row r="215" spans="1:9" ht="15">
      <c r="A215" s="280"/>
      <c r="B215" s="281"/>
      <c r="C215" s="282"/>
      <c r="D215" s="283"/>
      <c r="E215" s="283"/>
      <c r="F215" s="283"/>
      <c r="G215" s="283"/>
      <c r="H215" s="284"/>
      <c r="I215" s="285"/>
    </row>
    <row r="216" spans="1:9" ht="18.75" customHeight="1">
      <c r="A216" s="280"/>
      <c r="B216" s="286"/>
      <c r="C216" s="286"/>
      <c r="D216" s="286" t="s">
        <v>138</v>
      </c>
      <c r="E216" s="286"/>
      <c r="F216" s="286"/>
      <c r="G216" s="356">
        <f>FRONT!D12</f>
        <v>42230</v>
      </c>
      <c r="H216" s="356"/>
      <c r="I216" s="356"/>
    </row>
    <row r="217" spans="1:9" ht="15">
      <c r="A217" s="280"/>
      <c r="B217" s="287" t="s">
        <v>326</v>
      </c>
      <c r="C217" s="286"/>
      <c r="D217" s="286" t="s">
        <v>71</v>
      </c>
      <c r="E217" s="286"/>
      <c r="F217" s="286"/>
      <c r="G217" s="286"/>
      <c r="H217" s="286"/>
      <c r="I217" s="288" t="s">
        <v>136</v>
      </c>
    </row>
    <row r="218" spans="1:9" ht="15">
      <c r="A218" s="289"/>
      <c r="B218" s="287"/>
      <c r="C218" s="282"/>
      <c r="D218" s="283" t="s">
        <v>98</v>
      </c>
      <c r="E218" s="283"/>
      <c r="F218" s="283"/>
      <c r="G218" s="283"/>
      <c r="H218" s="284"/>
    </row>
    <row r="219" spans="1:9" ht="15">
      <c r="A219" s="289"/>
      <c r="B219" s="287"/>
      <c r="C219" s="290" t="s">
        <v>91</v>
      </c>
      <c r="D219" s="355" t="str">
        <f>FRONT!D13</f>
        <v>Prof. Dr. Ir. Cipta Ginting, M.Sc.</v>
      </c>
      <c r="E219" s="355"/>
      <c r="F219" s="355"/>
      <c r="G219" s="355"/>
      <c r="H219" s="355"/>
      <c r="I219" s="288" t="s">
        <v>137</v>
      </c>
    </row>
    <row r="220" spans="1:9" ht="15">
      <c r="A220" s="289"/>
      <c r="B220" s="287"/>
      <c r="C220" s="282"/>
      <c r="D220" s="283"/>
      <c r="E220" s="283"/>
      <c r="F220" s="283"/>
      <c r="G220" s="283"/>
      <c r="H220" s="284"/>
      <c r="I220" s="285"/>
    </row>
    <row r="221" spans="1:9" ht="15">
      <c r="A221" s="280"/>
      <c r="B221" s="287" t="str">
        <f>FRONT!B11</f>
        <v>...............................................</v>
      </c>
      <c r="C221" s="282"/>
      <c r="D221" s="283"/>
      <c r="E221" s="283"/>
      <c r="F221" s="283"/>
      <c r="G221" s="283"/>
      <c r="H221" s="284"/>
      <c r="I221" s="285"/>
    </row>
    <row r="222" spans="1:9" ht="15">
      <c r="A222" s="291"/>
      <c r="B222" s="287" t="str">
        <f>FRONT!B12</f>
        <v>...............................................</v>
      </c>
      <c r="C222" s="290" t="s">
        <v>92</v>
      </c>
      <c r="D222" s="355" t="str">
        <f>FRONT!D14</f>
        <v>Ir. Sutikno, Ph.D.</v>
      </c>
      <c r="E222" s="355"/>
      <c r="F222" s="355"/>
      <c r="G222" s="355"/>
      <c r="H222" s="355"/>
      <c r="I222" s="288" t="s">
        <v>137</v>
      </c>
    </row>
    <row r="223" spans="1:9" ht="15">
      <c r="A223" s="289"/>
      <c r="B223" s="287"/>
      <c r="C223" s="282"/>
      <c r="D223" s="283"/>
      <c r="E223" s="283"/>
      <c r="F223" s="283"/>
      <c r="G223" s="283"/>
      <c r="H223" s="284"/>
      <c r="I223" s="285"/>
    </row>
    <row r="224" spans="1:9" ht="15">
      <c r="A224" s="289"/>
      <c r="B224" s="287"/>
      <c r="C224" s="282"/>
      <c r="D224" s="283"/>
      <c r="E224" s="283"/>
      <c r="F224" s="283"/>
      <c r="G224" s="283"/>
      <c r="H224" s="284"/>
      <c r="I224" s="285"/>
    </row>
    <row r="225" spans="1:9" ht="15">
      <c r="A225" s="291"/>
      <c r="B225" s="285" t="s">
        <v>69</v>
      </c>
      <c r="C225" s="290" t="s">
        <v>106</v>
      </c>
      <c r="D225" s="355" t="str">
        <f>FRONT!D15</f>
        <v>-</v>
      </c>
      <c r="E225" s="355"/>
      <c r="F225" s="355"/>
      <c r="G225" s="355"/>
      <c r="H225" s="355"/>
      <c r="I225" s="288" t="s">
        <v>137</v>
      </c>
    </row>
    <row r="226" spans="1:9" ht="15">
      <c r="A226" s="291"/>
      <c r="B226" s="285" t="s">
        <v>327</v>
      </c>
      <c r="C226" s="282"/>
      <c r="D226" s="283"/>
      <c r="E226" s="283"/>
      <c r="F226" s="283"/>
      <c r="G226" s="283"/>
      <c r="H226" s="284"/>
      <c r="I226" s="285"/>
    </row>
    <row r="227" spans="1:9" ht="15">
      <c r="A227" s="291"/>
      <c r="B227" s="281"/>
      <c r="C227" s="282"/>
      <c r="D227" s="283"/>
      <c r="E227" s="283"/>
      <c r="F227" s="283"/>
      <c r="G227" s="283"/>
      <c r="H227" s="284"/>
      <c r="I227" s="285"/>
    </row>
    <row r="228" spans="1:9" ht="15">
      <c r="A228" s="291"/>
      <c r="B228" s="281"/>
      <c r="C228" s="282"/>
      <c r="D228" s="283"/>
      <c r="E228" s="283"/>
      <c r="F228" s="283"/>
      <c r="G228" s="283"/>
      <c r="H228" s="284"/>
      <c r="I228" s="285"/>
    </row>
    <row r="229" spans="1:9" ht="15">
      <c r="A229" s="291"/>
      <c r="B229" s="281"/>
      <c r="C229" s="282"/>
      <c r="D229" s="283"/>
      <c r="E229" s="283"/>
      <c r="F229" s="283"/>
      <c r="G229" s="283"/>
      <c r="H229" s="284"/>
      <c r="I229" s="285"/>
    </row>
    <row r="230" spans="1:9" ht="15">
      <c r="A230" s="291"/>
      <c r="B230" s="280" t="str">
        <f>FRONT!B14</f>
        <v>...............................................</v>
      </c>
      <c r="C230" s="282"/>
      <c r="D230" s="283"/>
      <c r="E230" s="283"/>
      <c r="F230" s="283"/>
      <c r="G230" s="283"/>
      <c r="H230" s="284"/>
      <c r="I230" s="285"/>
    </row>
    <row r="231" spans="1:9" ht="15">
      <c r="A231" s="289"/>
      <c r="B231" s="280" t="str">
        <f>FRONT!B15</f>
        <v>...............................................</v>
      </c>
      <c r="C231" s="282"/>
      <c r="D231" s="283"/>
      <c r="E231" s="283"/>
      <c r="F231" s="283"/>
      <c r="G231" s="283"/>
      <c r="H231" s="284"/>
      <c r="I231" s="285"/>
    </row>
    <row r="232" spans="1:9">
      <c r="A232" s="238"/>
      <c r="B232" s="126"/>
      <c r="C232" s="227"/>
      <c r="D232" s="228"/>
      <c r="E232" s="229"/>
      <c r="F232" s="229"/>
      <c r="G232" s="228"/>
    </row>
  </sheetData>
  <sheetProtection selectLockedCells="1"/>
  <mergeCells count="222">
    <mergeCell ref="I125:I127"/>
    <mergeCell ref="I143:I145"/>
    <mergeCell ref="H195:H197"/>
    <mergeCell ref="H189:H191"/>
    <mergeCell ref="I177:I182"/>
    <mergeCell ref="H177:H182"/>
    <mergeCell ref="H183:H185"/>
    <mergeCell ref="I183:I185"/>
    <mergeCell ref="H174:H176"/>
    <mergeCell ref="I174:I176"/>
    <mergeCell ref="H155:H160"/>
    <mergeCell ref="I155:I160"/>
    <mergeCell ref="H161:H163"/>
    <mergeCell ref="I161:I163"/>
    <mergeCell ref="I170:I173"/>
    <mergeCell ref="H164:H169"/>
    <mergeCell ref="I164:I169"/>
    <mergeCell ref="H170:H173"/>
    <mergeCell ref="H29:H34"/>
    <mergeCell ref="I29:I34"/>
    <mergeCell ref="E69:E74"/>
    <mergeCell ref="F69:F74"/>
    <mergeCell ref="G69:G74"/>
    <mergeCell ref="H69:H74"/>
    <mergeCell ref="I69:I74"/>
    <mergeCell ref="H153:H154"/>
    <mergeCell ref="I153:I154"/>
    <mergeCell ref="E122:E124"/>
    <mergeCell ref="H131:H136"/>
    <mergeCell ref="H129:H130"/>
    <mergeCell ref="I115:I117"/>
    <mergeCell ref="I106:I108"/>
    <mergeCell ref="I109:I111"/>
    <mergeCell ref="I112:I114"/>
    <mergeCell ref="H95:H98"/>
    <mergeCell ref="H106:H108"/>
    <mergeCell ref="I118:I121"/>
    <mergeCell ref="I122:I124"/>
    <mergeCell ref="I38:I40"/>
    <mergeCell ref="H38:H40"/>
    <mergeCell ref="H36:H37"/>
    <mergeCell ref="I129:I130"/>
    <mergeCell ref="I207:I212"/>
    <mergeCell ref="H207:H212"/>
    <mergeCell ref="I198:I200"/>
    <mergeCell ref="H198:H200"/>
    <mergeCell ref="I201:I206"/>
    <mergeCell ref="H201:H206"/>
    <mergeCell ref="D183:D185"/>
    <mergeCell ref="E183:E185"/>
    <mergeCell ref="D207:D212"/>
    <mergeCell ref="E207:E212"/>
    <mergeCell ref="D195:D197"/>
    <mergeCell ref="E195:E197"/>
    <mergeCell ref="D198:D200"/>
    <mergeCell ref="E198:E200"/>
    <mergeCell ref="D201:D206"/>
    <mergeCell ref="E201:E206"/>
    <mergeCell ref="D192:D194"/>
    <mergeCell ref="E192:E194"/>
    <mergeCell ref="I186:I188"/>
    <mergeCell ref="I189:I191"/>
    <mergeCell ref="I192:I194"/>
    <mergeCell ref="I195:I197"/>
    <mergeCell ref="H186:H188"/>
    <mergeCell ref="H192:H194"/>
    <mergeCell ref="E137:E142"/>
    <mergeCell ref="H137:H142"/>
    <mergeCell ref="I131:I136"/>
    <mergeCell ref="I137:I142"/>
    <mergeCell ref="H146:H151"/>
    <mergeCell ref="I146:I151"/>
    <mergeCell ref="D186:D188"/>
    <mergeCell ref="E186:E188"/>
    <mergeCell ref="D189:D191"/>
    <mergeCell ref="E189:E191"/>
    <mergeCell ref="D177:D182"/>
    <mergeCell ref="E177:E182"/>
    <mergeCell ref="D155:D160"/>
    <mergeCell ref="E155:E160"/>
    <mergeCell ref="D161:D163"/>
    <mergeCell ref="E161:E163"/>
    <mergeCell ref="D164:D169"/>
    <mergeCell ref="E164:E169"/>
    <mergeCell ref="D143:D145"/>
    <mergeCell ref="E143:E145"/>
    <mergeCell ref="D146:D151"/>
    <mergeCell ref="E146:E151"/>
    <mergeCell ref="H143:H145"/>
    <mergeCell ref="D131:D136"/>
    <mergeCell ref="D122:D124"/>
    <mergeCell ref="H109:H111"/>
    <mergeCell ref="H112:H114"/>
    <mergeCell ref="D118:D121"/>
    <mergeCell ref="E118:E121"/>
    <mergeCell ref="D115:D117"/>
    <mergeCell ref="E115:E117"/>
    <mergeCell ref="H115:H117"/>
    <mergeCell ref="H118:H121"/>
    <mergeCell ref="H122:H124"/>
    <mergeCell ref="E131:E136"/>
    <mergeCell ref="D137:D142"/>
    <mergeCell ref="H6:H7"/>
    <mergeCell ref="I6:I7"/>
    <mergeCell ref="H8:H9"/>
    <mergeCell ref="I8:I9"/>
    <mergeCell ref="H10:H13"/>
    <mergeCell ref="H14:H17"/>
    <mergeCell ref="H18:H21"/>
    <mergeCell ref="H22:H25"/>
    <mergeCell ref="H26:H28"/>
    <mergeCell ref="I26:I28"/>
    <mergeCell ref="I14:I17"/>
    <mergeCell ref="I18:I21"/>
    <mergeCell ref="I22:I25"/>
    <mergeCell ref="I10:I13"/>
    <mergeCell ref="D10:D13"/>
    <mergeCell ref="D29:D34"/>
    <mergeCell ref="E29:E34"/>
    <mergeCell ref="D81:D86"/>
    <mergeCell ref="E81:E86"/>
    <mergeCell ref="B76:G76"/>
    <mergeCell ref="H51:H56"/>
    <mergeCell ref="I51:I56"/>
    <mergeCell ref="A93:B93"/>
    <mergeCell ref="A128:B128"/>
    <mergeCell ref="A152:B152"/>
    <mergeCell ref="A213:B213"/>
    <mergeCell ref="A146:A151"/>
    <mergeCell ref="A137:A142"/>
    <mergeCell ref="A129:A130"/>
    <mergeCell ref="A153:A154"/>
    <mergeCell ref="A125:A127"/>
    <mergeCell ref="B94:G94"/>
    <mergeCell ref="B129:G130"/>
    <mergeCell ref="B153:G154"/>
    <mergeCell ref="C137:C142"/>
    <mergeCell ref="A161:A163"/>
    <mergeCell ref="A155:A160"/>
    <mergeCell ref="A164:A169"/>
    <mergeCell ref="D106:D108"/>
    <mergeCell ref="E106:E108"/>
    <mergeCell ref="D109:D111"/>
    <mergeCell ref="E109:E111"/>
    <mergeCell ref="D112:D114"/>
    <mergeCell ref="E112:E114"/>
    <mergeCell ref="D95:D98"/>
    <mergeCell ref="E95:E98"/>
    <mergeCell ref="C69:C74"/>
    <mergeCell ref="D69:D74"/>
    <mergeCell ref="A63:A68"/>
    <mergeCell ref="A35:B35"/>
    <mergeCell ref="D51:D56"/>
    <mergeCell ref="E51:E56"/>
    <mergeCell ref="C45:C50"/>
    <mergeCell ref="D45:D50"/>
    <mergeCell ref="E45:E50"/>
    <mergeCell ref="C63:C68"/>
    <mergeCell ref="D63:D68"/>
    <mergeCell ref="E63:E68"/>
    <mergeCell ref="C51:C56"/>
    <mergeCell ref="A214:B214"/>
    <mergeCell ref="D170:D173"/>
    <mergeCell ref="E170:E173"/>
    <mergeCell ref="D174:D176"/>
    <mergeCell ref="E174:E176"/>
    <mergeCell ref="F6:G6"/>
    <mergeCell ref="B36:G37"/>
    <mergeCell ref="B6:B7"/>
    <mergeCell ref="A6:A7"/>
    <mergeCell ref="C6:C7"/>
    <mergeCell ref="D6:E6"/>
    <mergeCell ref="A8:A9"/>
    <mergeCell ref="A36:A37"/>
    <mergeCell ref="A75:B75"/>
    <mergeCell ref="B8:G9"/>
    <mergeCell ref="E10:E13"/>
    <mergeCell ref="F10:F13"/>
    <mergeCell ref="G10:G13"/>
    <mergeCell ref="C14:C17"/>
    <mergeCell ref="D14:D17"/>
    <mergeCell ref="E14:E17"/>
    <mergeCell ref="F14:F17"/>
    <mergeCell ref="G14:G17"/>
    <mergeCell ref="C10:C13"/>
    <mergeCell ref="D219:H219"/>
    <mergeCell ref="D222:H222"/>
    <mergeCell ref="D225:H225"/>
    <mergeCell ref="G216:I216"/>
    <mergeCell ref="D77:D80"/>
    <mergeCell ref="I87:I92"/>
    <mergeCell ref="H87:H92"/>
    <mergeCell ref="D87:D92"/>
    <mergeCell ref="E87:E92"/>
    <mergeCell ref="D99:D102"/>
    <mergeCell ref="E99:E102"/>
    <mergeCell ref="D103:D105"/>
    <mergeCell ref="E103:E105"/>
    <mergeCell ref="I95:I98"/>
    <mergeCell ref="H99:H102"/>
    <mergeCell ref="I99:I102"/>
    <mergeCell ref="H103:H105"/>
    <mergeCell ref="I103:I105"/>
    <mergeCell ref="I81:I86"/>
    <mergeCell ref="H81:H86"/>
    <mergeCell ref="E77:E80"/>
    <mergeCell ref="D125:D127"/>
    <mergeCell ref="E125:E127"/>
    <mergeCell ref="H125:H127"/>
    <mergeCell ref="I36:I37"/>
    <mergeCell ref="I77:I80"/>
    <mergeCell ref="H77:H80"/>
    <mergeCell ref="F45:F50"/>
    <mergeCell ref="G45:G50"/>
    <mergeCell ref="F63:F68"/>
    <mergeCell ref="G63:G68"/>
    <mergeCell ref="H45:H50"/>
    <mergeCell ref="I45:I50"/>
    <mergeCell ref="H57:H62"/>
    <mergeCell ref="I57:I62"/>
    <mergeCell ref="H63:H68"/>
    <mergeCell ref="I63:I68"/>
  </mergeCells>
  <phoneticPr fontId="0" type="noConversion"/>
  <dataValidations count="1">
    <dataValidation type="list" allowBlank="1" showInputMessage="1" showErrorMessage="1" sqref="D207 D174 D143 D131 D137 D164 D161 D155 D146 D125 D106 D63 D26 D10 D14 D18 D22 D38 D41 D51 D57 D29 D77 D45 D69 D81 D87 D95 D99 D103 D109 D122 D112 D115 D118 D170 D177 D183 D186 D189 D192 D195 D198 D201">
      <formula1>choice</formula1>
    </dataValidation>
  </dataValidations>
  <pageMargins left="0.59055118110236204" right="0.59055118110236204" top="0.59055118110236204" bottom="0.59055118110236204" header="0" footer="0"/>
  <pageSetup paperSize="9" scale="48" fitToHeight="12" orientation="portrait" r:id="rId1"/>
  <headerFooter>
    <oddHeader>&amp;L</oddHeader>
    <oddFooter>&amp;R&amp;"Book Antiqua,Italic"&amp;10Halaman &amp;P</oddFooter>
  </headerFooter>
  <rowBreaks count="3" manualBreakCount="3">
    <brk id="50" max="16383" man="1"/>
    <brk id="160" max="16383" man="1"/>
    <brk id="182"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U45"/>
  <sheetViews>
    <sheetView showGridLines="0" topLeftCell="A4" workbookViewId="0">
      <selection activeCell="A29" sqref="A29"/>
    </sheetView>
  </sheetViews>
  <sheetFormatPr defaultColWidth="9.140625" defaultRowHeight="13.5"/>
  <cols>
    <col min="1" max="1" width="5" style="58" customWidth="1"/>
    <col min="2" max="2" width="3.7109375" style="58" customWidth="1"/>
    <col min="3" max="5" width="7.7109375" style="58" customWidth="1"/>
    <col min="6" max="6" width="4.7109375" style="58" customWidth="1"/>
    <col min="7" max="7" width="3.7109375" style="58" customWidth="1"/>
    <col min="8" max="8" width="5" style="58" customWidth="1"/>
    <col min="9" max="9" width="3.7109375" style="58" customWidth="1"/>
    <col min="10" max="12" width="7.7109375" style="58" customWidth="1"/>
    <col min="13" max="13" width="4.7109375" style="58" customWidth="1"/>
    <col min="14" max="14" width="3.7109375" style="58" customWidth="1"/>
    <col min="15" max="15" width="5" style="58" customWidth="1"/>
    <col min="16" max="16" width="3.7109375" style="58" customWidth="1"/>
    <col min="17" max="19" width="7.7109375" style="58" customWidth="1"/>
    <col min="20" max="20" width="4.7109375" style="58" customWidth="1"/>
    <col min="21" max="16384" width="9.140625" style="58"/>
  </cols>
  <sheetData>
    <row r="1" spans="1:21" ht="111.75" customHeight="1"/>
    <row r="2" spans="1:21" ht="15">
      <c r="A2" s="429" t="s">
        <v>338</v>
      </c>
      <c r="B2" s="429"/>
      <c r="C2" s="429"/>
      <c r="D2" s="429"/>
      <c r="E2" s="429"/>
      <c r="F2" s="429"/>
      <c r="G2" s="429"/>
      <c r="H2" s="429"/>
      <c r="I2" s="429"/>
      <c r="J2" s="429"/>
      <c r="K2" s="429"/>
      <c r="L2" s="429"/>
      <c r="M2" s="429"/>
      <c r="N2" s="429"/>
      <c r="O2" s="429"/>
      <c r="P2" s="429"/>
      <c r="Q2" s="429"/>
      <c r="R2" s="429"/>
      <c r="S2" s="429"/>
      <c r="T2" s="429"/>
      <c r="U2" s="93"/>
    </row>
    <row r="3" spans="1:21">
      <c r="A3" s="430" t="s">
        <v>274</v>
      </c>
      <c r="B3" s="430"/>
      <c r="C3" s="430"/>
      <c r="D3" s="430"/>
      <c r="E3" s="430"/>
      <c r="F3" s="430"/>
      <c r="G3" s="430"/>
      <c r="H3" s="430"/>
      <c r="I3" s="430"/>
      <c r="J3" s="430"/>
      <c r="K3" s="430"/>
      <c r="L3" s="430"/>
      <c r="M3" s="430"/>
      <c r="N3" s="430"/>
      <c r="O3" s="430"/>
      <c r="P3" s="430"/>
      <c r="Q3" s="430"/>
      <c r="R3" s="430"/>
      <c r="S3" s="430"/>
      <c r="T3" s="430"/>
    </row>
    <row r="4" spans="1:21">
      <c r="A4" s="431"/>
      <c r="B4" s="431"/>
      <c r="C4" s="431"/>
      <c r="D4" s="431"/>
      <c r="E4" s="431"/>
      <c r="F4" s="431"/>
      <c r="G4" s="431"/>
      <c r="H4" s="431"/>
      <c r="I4" s="431"/>
      <c r="J4" s="431"/>
      <c r="K4" s="431"/>
      <c r="L4" s="431"/>
      <c r="M4" s="431"/>
      <c r="N4" s="431"/>
      <c r="O4" s="431"/>
      <c r="P4" s="431"/>
      <c r="Q4" s="431"/>
      <c r="R4" s="431"/>
      <c r="S4" s="431"/>
      <c r="T4" s="431"/>
    </row>
    <row r="5" spans="1:21" ht="24.75" customHeight="1">
      <c r="A5" s="434" t="s">
        <v>94</v>
      </c>
      <c r="B5" s="434"/>
      <c r="C5" s="59" t="s">
        <v>107</v>
      </c>
      <c r="D5" s="59" t="s">
        <v>8</v>
      </c>
      <c r="E5" s="59" t="s">
        <v>108</v>
      </c>
      <c r="F5" s="59" t="s">
        <v>109</v>
      </c>
      <c r="G5" s="60"/>
      <c r="H5" s="61" t="s">
        <v>94</v>
      </c>
      <c r="I5" s="61"/>
      <c r="J5" s="59" t="s">
        <v>107</v>
      </c>
      <c r="K5" s="59" t="s">
        <v>8</v>
      </c>
      <c r="L5" s="59" t="s">
        <v>108</v>
      </c>
      <c r="M5" s="59" t="s">
        <v>109</v>
      </c>
      <c r="N5" s="60"/>
      <c r="O5" s="251" t="s">
        <v>94</v>
      </c>
      <c r="P5" s="251"/>
      <c r="Q5" s="251" t="s">
        <v>107</v>
      </c>
      <c r="R5" s="251" t="s">
        <v>8</v>
      </c>
      <c r="S5" s="251" t="s">
        <v>108</v>
      </c>
      <c r="T5" s="251" t="s">
        <v>109</v>
      </c>
    </row>
    <row r="6" spans="1:21">
      <c r="A6" s="62" t="s">
        <v>100</v>
      </c>
      <c r="B6" s="62"/>
      <c r="C6" s="63">
        <f>Borang!C$35</f>
        <v>50</v>
      </c>
      <c r="D6" s="63">
        <f>Borang!G$35</f>
        <v>47.5</v>
      </c>
      <c r="E6" s="63">
        <f>D6*100/C6</f>
        <v>95</v>
      </c>
      <c r="F6" s="64" t="str">
        <f>Borang!H$35</f>
        <v/>
      </c>
      <c r="H6" s="435" t="s">
        <v>103</v>
      </c>
      <c r="I6" s="436"/>
      <c r="J6" s="63">
        <f>Borang!C$128</f>
        <v>160.00000000000003</v>
      </c>
      <c r="K6" s="79">
        <f>Borang!G$128</f>
        <v>153.47500000000002</v>
      </c>
      <c r="L6" s="63">
        <f t="shared" ref="L6:L8" si="0">K6*100/J6</f>
        <v>95.921875</v>
      </c>
      <c r="M6" s="80" t="str">
        <f>Borang!H$128</f>
        <v/>
      </c>
      <c r="O6" s="258" t="s">
        <v>268</v>
      </c>
      <c r="P6" s="258"/>
      <c r="Q6" s="63">
        <f>Borang!C$213</f>
        <v>450.00000000000011</v>
      </c>
      <c r="R6" s="63">
        <f>Borang!G$213</f>
        <v>417.55000000000007</v>
      </c>
      <c r="S6" s="63">
        <f t="shared" ref="S6:S19" si="1">R6*100/Q6</f>
        <v>92.788888888888877</v>
      </c>
      <c r="T6" s="64" t="str">
        <f>Borang!H$213</f>
        <v/>
      </c>
    </row>
    <row r="7" spans="1:21">
      <c r="A7" s="65"/>
      <c r="B7" s="66">
        <v>1</v>
      </c>
      <c r="C7" s="67">
        <f>Borang!C$10</f>
        <v>8</v>
      </c>
      <c r="D7" s="71">
        <f>Borang!G$10</f>
        <v>8</v>
      </c>
      <c r="E7" s="69">
        <f t="shared" ref="E7:E11" si="2">D7*100/C7</f>
        <v>100</v>
      </c>
      <c r="F7" s="72" t="str">
        <f>Borang!H$10</f>
        <v/>
      </c>
      <c r="H7" s="65"/>
      <c r="I7" s="66">
        <v>17</v>
      </c>
      <c r="J7" s="83">
        <f>Borang!C$95</f>
        <v>18.600000000000001</v>
      </c>
      <c r="K7" s="313">
        <f>Borang!G$95</f>
        <v>18.600000000000001</v>
      </c>
      <c r="L7" s="312">
        <f t="shared" si="0"/>
        <v>100</v>
      </c>
      <c r="M7" s="70" t="str">
        <f>Borang!H$95</f>
        <v/>
      </c>
      <c r="O7" s="259"/>
      <c r="P7" s="259">
        <v>31</v>
      </c>
      <c r="Q7" s="260">
        <f>Borang!C$155</f>
        <v>26</v>
      </c>
      <c r="R7" s="261">
        <f>Borang!G$155</f>
        <v>26</v>
      </c>
      <c r="S7" s="262">
        <f t="shared" si="1"/>
        <v>100</v>
      </c>
      <c r="T7" s="263" t="str">
        <f>Borang!H$155</f>
        <v/>
      </c>
    </row>
    <row r="8" spans="1:21">
      <c r="A8" s="73"/>
      <c r="B8" s="74">
        <v>2</v>
      </c>
      <c r="C8" s="75">
        <f>Borang!C$14</f>
        <v>8</v>
      </c>
      <c r="D8" s="68">
        <f>Borang!G$14</f>
        <v>8</v>
      </c>
      <c r="E8" s="76">
        <f t="shared" si="2"/>
        <v>100</v>
      </c>
      <c r="F8" s="70" t="str">
        <f>Borang!H$14</f>
        <v/>
      </c>
      <c r="H8" s="73"/>
      <c r="I8" s="74">
        <v>18</v>
      </c>
      <c r="J8" s="83">
        <f>Borang!C$99</f>
        <v>18.600000000000001</v>
      </c>
      <c r="K8" s="85">
        <f>Borang!G$99</f>
        <v>18.600000000000001</v>
      </c>
      <c r="L8" s="312">
        <f t="shared" si="0"/>
        <v>100</v>
      </c>
      <c r="M8" s="70" t="str">
        <f>Borang!H$99</f>
        <v/>
      </c>
      <c r="O8" s="259"/>
      <c r="P8" s="259">
        <v>32</v>
      </c>
      <c r="Q8" s="260">
        <f>Borang!C$161</f>
        <v>26</v>
      </c>
      <c r="R8" s="261">
        <f>Borang!G$161</f>
        <v>26</v>
      </c>
      <c r="S8" s="262">
        <f t="shared" si="1"/>
        <v>100</v>
      </c>
      <c r="T8" s="263" t="str">
        <f>Borang!H$161</f>
        <v/>
      </c>
    </row>
    <row r="9" spans="1:21">
      <c r="A9" s="73"/>
      <c r="B9" s="74">
        <v>3</v>
      </c>
      <c r="C9" s="75">
        <f>Borang!C$18</f>
        <v>10</v>
      </c>
      <c r="D9" s="68">
        <f>Borang!G$18</f>
        <v>7.5</v>
      </c>
      <c r="E9" s="76">
        <f t="shared" si="2"/>
        <v>75</v>
      </c>
      <c r="F9" s="70" t="str">
        <f>Borang!H$18</f>
        <v/>
      </c>
      <c r="H9" s="73"/>
      <c r="I9" s="74">
        <v>19</v>
      </c>
      <c r="J9" s="83">
        <f>Borang!C$103</f>
        <v>11.2</v>
      </c>
      <c r="K9" s="85">
        <f>Borang!G$103</f>
        <v>11.2</v>
      </c>
      <c r="L9" s="312">
        <f t="shared" ref="L9:L16" si="3">K9*100/J9</f>
        <v>100</v>
      </c>
      <c r="M9" s="70" t="str">
        <f>Borang!H$103</f>
        <v/>
      </c>
      <c r="O9" s="259"/>
      <c r="P9" s="259">
        <v>33</v>
      </c>
      <c r="Q9" s="260">
        <f>Borang!C$164</f>
        <v>43.2</v>
      </c>
      <c r="R9" s="261">
        <f>Borang!G$164</f>
        <v>43.2</v>
      </c>
      <c r="S9" s="262">
        <f t="shared" si="1"/>
        <v>100</v>
      </c>
      <c r="T9" s="263" t="str">
        <f>Borang!H$164</f>
        <v/>
      </c>
    </row>
    <row r="10" spans="1:21">
      <c r="A10" s="73"/>
      <c r="B10" s="74">
        <v>4</v>
      </c>
      <c r="C10" s="75">
        <f>Borang!C$22</f>
        <v>8</v>
      </c>
      <c r="D10" s="68">
        <f>Borang!G$22</f>
        <v>8</v>
      </c>
      <c r="E10" s="76">
        <f t="shared" si="2"/>
        <v>100</v>
      </c>
      <c r="F10" s="70" t="str">
        <f>Borang!H$22</f>
        <v/>
      </c>
      <c r="H10" s="73"/>
      <c r="I10" s="74">
        <v>20</v>
      </c>
      <c r="J10" s="83">
        <f>Borang!C$106</f>
        <v>11.2</v>
      </c>
      <c r="K10" s="85">
        <f>Borang!G$106</f>
        <v>11.2</v>
      </c>
      <c r="L10" s="312">
        <f t="shared" si="3"/>
        <v>100</v>
      </c>
      <c r="M10" s="70" t="str">
        <f>Borang!H$106</f>
        <v/>
      </c>
      <c r="O10" s="259"/>
      <c r="P10" s="259">
        <v>34</v>
      </c>
      <c r="Q10" s="260">
        <f>Borang!C$170</f>
        <v>34.6</v>
      </c>
      <c r="R10" s="261">
        <f>Borang!G$170</f>
        <v>25.950000000000003</v>
      </c>
      <c r="S10" s="262">
        <f t="shared" si="1"/>
        <v>75.000000000000014</v>
      </c>
      <c r="T10" s="263" t="str">
        <f>Borang!H$170</f>
        <v/>
      </c>
    </row>
    <row r="11" spans="1:21">
      <c r="A11" s="73"/>
      <c r="B11" s="74">
        <v>5</v>
      </c>
      <c r="C11" s="75">
        <f>Borang!C$26</f>
        <v>8</v>
      </c>
      <c r="D11" s="68">
        <f>Borang!G$26</f>
        <v>8</v>
      </c>
      <c r="E11" s="76">
        <f t="shared" si="2"/>
        <v>100</v>
      </c>
      <c r="F11" s="70" t="str">
        <f>Borang!H$26</f>
        <v/>
      </c>
      <c r="H11" s="73"/>
      <c r="I11" s="74">
        <v>21</v>
      </c>
      <c r="J11" s="83">
        <f>Borang!C$109</f>
        <v>11.2</v>
      </c>
      <c r="K11" s="85">
        <f>Borang!G$109</f>
        <v>11.2</v>
      </c>
      <c r="L11" s="312">
        <f t="shared" si="3"/>
        <v>100</v>
      </c>
      <c r="M11" s="70" t="str">
        <f>Borang!H$109</f>
        <v/>
      </c>
      <c r="O11" s="259"/>
      <c r="P11" s="259">
        <v>35</v>
      </c>
      <c r="Q11" s="260">
        <f>Borang!C$174</f>
        <v>34.6</v>
      </c>
      <c r="R11" s="261">
        <f>Borang!G$174</f>
        <v>17.3</v>
      </c>
      <c r="S11" s="262">
        <f t="shared" si="1"/>
        <v>50</v>
      </c>
      <c r="T11" s="263" t="str">
        <f>Borang!H$174</f>
        <v>*</v>
      </c>
    </row>
    <row r="12" spans="1:21">
      <c r="A12" s="77"/>
      <c r="B12" s="78">
        <v>6</v>
      </c>
      <c r="C12" s="75">
        <f>Borang!C$29</f>
        <v>8</v>
      </c>
      <c r="D12" s="68">
        <f>Borang!G$29</f>
        <v>8</v>
      </c>
      <c r="E12" s="76">
        <f t="shared" ref="E12" si="4">D12*100/C12</f>
        <v>100</v>
      </c>
      <c r="F12" s="70" t="str">
        <f>Borang!H$29</f>
        <v/>
      </c>
      <c r="H12" s="73"/>
      <c r="I12" s="74">
        <v>22</v>
      </c>
      <c r="J12" s="83">
        <f>Borang!C$112</f>
        <v>11.2</v>
      </c>
      <c r="K12" s="85">
        <f>Borang!G$112</f>
        <v>11.2</v>
      </c>
      <c r="L12" s="312">
        <f t="shared" si="3"/>
        <v>100</v>
      </c>
      <c r="M12" s="70" t="str">
        <f>Borang!H$112</f>
        <v/>
      </c>
      <c r="O12" s="259"/>
      <c r="P12" s="259">
        <v>36</v>
      </c>
      <c r="Q12" s="260">
        <f>Borang!C$177</f>
        <v>26</v>
      </c>
      <c r="R12" s="261">
        <f>Borang!G$177</f>
        <v>19.5</v>
      </c>
      <c r="S12" s="262">
        <f t="shared" si="1"/>
        <v>75</v>
      </c>
      <c r="T12" s="263" t="str">
        <f>Borang!H$177</f>
        <v/>
      </c>
    </row>
    <row r="13" spans="1:21">
      <c r="A13" s="437" t="s">
        <v>101</v>
      </c>
      <c r="B13" s="438"/>
      <c r="C13" s="63">
        <f>Borang!C$75</f>
        <v>50</v>
      </c>
      <c r="D13" s="79">
        <f>Borang!G$75</f>
        <v>44.75</v>
      </c>
      <c r="E13" s="63">
        <f t="shared" ref="E13:E18" si="5">D13*100/C13</f>
        <v>89.5</v>
      </c>
      <c r="F13" s="80" t="str">
        <f>Borang!H$75</f>
        <v/>
      </c>
      <c r="H13" s="73"/>
      <c r="I13" s="74">
        <v>23</v>
      </c>
      <c r="J13" s="83">
        <f>Borang!C$115</f>
        <v>11.2</v>
      </c>
      <c r="K13" s="85">
        <f>Borang!G$115</f>
        <v>8.3999999999999986</v>
      </c>
      <c r="L13" s="312">
        <f t="shared" si="3"/>
        <v>75</v>
      </c>
      <c r="M13" s="70" t="str">
        <f>Borang!H$115</f>
        <v/>
      </c>
      <c r="O13" s="259"/>
      <c r="P13" s="259">
        <v>37</v>
      </c>
      <c r="Q13" s="260">
        <f>Borang!C$183</f>
        <v>34.6</v>
      </c>
      <c r="R13" s="261">
        <f>Borang!G$183</f>
        <v>34.6</v>
      </c>
      <c r="S13" s="262">
        <f t="shared" si="1"/>
        <v>100</v>
      </c>
      <c r="T13" s="263" t="str">
        <f>Borang!H$183</f>
        <v/>
      </c>
    </row>
    <row r="14" spans="1:21">
      <c r="A14" s="65"/>
      <c r="B14" s="66">
        <v>7</v>
      </c>
      <c r="C14" s="75">
        <f>Borang!C$38</f>
        <v>6</v>
      </c>
      <c r="D14" s="68">
        <f>Borang!G$38</f>
        <v>6</v>
      </c>
      <c r="E14" s="76">
        <f t="shared" si="5"/>
        <v>100</v>
      </c>
      <c r="F14" s="70" t="str">
        <f>Borang!H$38</f>
        <v/>
      </c>
      <c r="H14" s="73"/>
      <c r="I14" s="74">
        <v>24</v>
      </c>
      <c r="J14" s="83">
        <f>Borang!C$118</f>
        <v>14.9</v>
      </c>
      <c r="K14" s="85">
        <f>Borang!G$118</f>
        <v>11.175000000000001</v>
      </c>
      <c r="L14" s="312">
        <f t="shared" si="3"/>
        <v>75</v>
      </c>
      <c r="M14" s="70" t="str">
        <f>Borang!H$118</f>
        <v/>
      </c>
      <c r="O14" s="259"/>
      <c r="P14" s="259">
        <v>38</v>
      </c>
      <c r="Q14" s="260">
        <f>Borang!C$186</f>
        <v>34.6</v>
      </c>
      <c r="R14" s="261">
        <f>Borang!G$186</f>
        <v>34.6</v>
      </c>
      <c r="S14" s="262">
        <f t="shared" si="1"/>
        <v>100</v>
      </c>
      <c r="T14" s="263" t="str">
        <f>Borang!H$186</f>
        <v/>
      </c>
    </row>
    <row r="15" spans="1:21">
      <c r="A15" s="73"/>
      <c r="B15" s="74">
        <v>8</v>
      </c>
      <c r="C15" s="75">
        <f>Borang!C$41</f>
        <v>7</v>
      </c>
      <c r="D15" s="68">
        <f>Borang!G$41</f>
        <v>7</v>
      </c>
      <c r="E15" s="76">
        <f t="shared" si="5"/>
        <v>100</v>
      </c>
      <c r="F15" s="70" t="str">
        <f>Borang!H$41</f>
        <v/>
      </c>
      <c r="H15" s="73"/>
      <c r="I15" s="74">
        <v>25</v>
      </c>
      <c r="J15" s="83">
        <f>Borang!C$122</f>
        <v>14.9</v>
      </c>
      <c r="K15" s="85">
        <f>Borang!G$122</f>
        <v>14.9</v>
      </c>
      <c r="L15" s="312">
        <f t="shared" si="3"/>
        <v>100</v>
      </c>
      <c r="M15" s="70" t="str">
        <f>Borang!H$122</f>
        <v/>
      </c>
      <c r="O15" s="259"/>
      <c r="P15" s="259">
        <v>39</v>
      </c>
      <c r="Q15" s="260">
        <f>Borang!C$189</f>
        <v>34.6</v>
      </c>
      <c r="R15" s="261">
        <f>Borang!G$189</f>
        <v>34.6</v>
      </c>
      <c r="S15" s="262">
        <f t="shared" si="1"/>
        <v>100</v>
      </c>
      <c r="T15" s="263" t="str">
        <f>Borang!H$189</f>
        <v/>
      </c>
    </row>
    <row r="16" spans="1:21">
      <c r="A16" s="73"/>
      <c r="B16" s="74">
        <v>9</v>
      </c>
      <c r="C16" s="75">
        <f>Borang!C$45</f>
        <v>8</v>
      </c>
      <c r="D16" s="68">
        <f>Borang!G$45</f>
        <v>8</v>
      </c>
      <c r="E16" s="76">
        <f t="shared" si="5"/>
        <v>100</v>
      </c>
      <c r="F16" s="70" t="str">
        <f>Borang!H$45</f>
        <v/>
      </c>
      <c r="H16" s="73"/>
      <c r="I16" s="74">
        <v>26</v>
      </c>
      <c r="J16" s="83">
        <f>Borang!C$125</f>
        <v>37</v>
      </c>
      <c r="K16" s="85">
        <f>Borang!G$125</f>
        <v>37</v>
      </c>
      <c r="L16" s="312">
        <f t="shared" si="3"/>
        <v>100</v>
      </c>
      <c r="M16" s="70" t="str">
        <f>Borang!H$125</f>
        <v/>
      </c>
      <c r="O16" s="259"/>
      <c r="P16" s="259">
        <v>40</v>
      </c>
      <c r="Q16" s="260">
        <f>Borang!C$192</f>
        <v>34.6</v>
      </c>
      <c r="R16" s="261">
        <f>Borang!G$192</f>
        <v>34.6</v>
      </c>
      <c r="S16" s="262">
        <f t="shared" si="1"/>
        <v>100</v>
      </c>
      <c r="T16" s="263" t="str">
        <f>Borang!H$192</f>
        <v/>
      </c>
    </row>
    <row r="17" spans="1:20">
      <c r="A17" s="73"/>
      <c r="B17" s="74">
        <v>10</v>
      </c>
      <c r="C17" s="75">
        <f>Borang!C$51</f>
        <v>8</v>
      </c>
      <c r="D17" s="68">
        <f>Borang!G$51</f>
        <v>8</v>
      </c>
      <c r="E17" s="76">
        <f t="shared" si="5"/>
        <v>100</v>
      </c>
      <c r="F17" s="70" t="str">
        <f>Borang!H$51</f>
        <v/>
      </c>
      <c r="H17" s="77"/>
      <c r="I17" s="78"/>
      <c r="J17" s="83"/>
      <c r="K17" s="90"/>
      <c r="L17" s="312"/>
      <c r="M17" s="70"/>
      <c r="O17" s="259"/>
      <c r="P17" s="259">
        <v>41</v>
      </c>
      <c r="Q17" s="260">
        <f>Borang!C$195</f>
        <v>34.6</v>
      </c>
      <c r="R17" s="261">
        <f>Borang!G$195</f>
        <v>34.6</v>
      </c>
      <c r="S17" s="262">
        <f t="shared" si="1"/>
        <v>100</v>
      </c>
      <c r="T17" s="263" t="str">
        <f>Borang!H$195</f>
        <v/>
      </c>
    </row>
    <row r="18" spans="1:20">
      <c r="A18" s="73"/>
      <c r="B18" s="74">
        <v>11</v>
      </c>
      <c r="C18" s="75">
        <f>Borang!C$57</f>
        <v>7</v>
      </c>
      <c r="D18" s="68">
        <f>Borang!G$57</f>
        <v>5.25</v>
      </c>
      <c r="E18" s="76">
        <f t="shared" si="5"/>
        <v>75</v>
      </c>
      <c r="F18" s="70" t="str">
        <f>Borang!H$57</f>
        <v/>
      </c>
      <c r="H18" s="258" t="s">
        <v>104</v>
      </c>
      <c r="I18" s="267"/>
      <c r="J18" s="63">
        <f>Borang!C$152</f>
        <v>150</v>
      </c>
      <c r="K18" s="311">
        <f>Borang!G$152</f>
        <v>150</v>
      </c>
      <c r="L18" s="63">
        <f t="shared" ref="L18:L22" si="6">K18*100/J18</f>
        <v>100</v>
      </c>
      <c r="M18" s="80" t="str">
        <f>Borang!H$152</f>
        <v/>
      </c>
      <c r="O18" s="259"/>
      <c r="P18" s="259">
        <v>42</v>
      </c>
      <c r="Q18" s="260">
        <f>Borang!C$198</f>
        <v>26</v>
      </c>
      <c r="R18" s="261">
        <f>Borang!G$198</f>
        <v>26</v>
      </c>
      <c r="S18" s="262">
        <f t="shared" si="1"/>
        <v>100</v>
      </c>
      <c r="T18" s="263" t="str">
        <f>Borang!H$198</f>
        <v/>
      </c>
    </row>
    <row r="19" spans="1:20">
      <c r="A19" s="73"/>
      <c r="B19" s="74">
        <v>12</v>
      </c>
      <c r="C19" s="75">
        <f>Borang!C$63</f>
        <v>7</v>
      </c>
      <c r="D19" s="68">
        <f>Borang!G$63</f>
        <v>5.25</v>
      </c>
      <c r="E19" s="76">
        <f t="shared" ref="E19" si="7">D19*100/C19</f>
        <v>75</v>
      </c>
      <c r="F19" s="70" t="str">
        <f>Borang!H$57</f>
        <v/>
      </c>
      <c r="H19" s="73"/>
      <c r="I19" s="74">
        <v>27</v>
      </c>
      <c r="J19" s="83">
        <f>Borang!C$131</f>
        <v>37.5</v>
      </c>
      <c r="K19" s="85">
        <f>Borang!G$131</f>
        <v>37.5</v>
      </c>
      <c r="L19" s="84">
        <f t="shared" si="6"/>
        <v>100</v>
      </c>
      <c r="M19" s="86" t="str">
        <f>Borang!H$143</f>
        <v/>
      </c>
      <c r="O19" s="259"/>
      <c r="P19" s="259">
        <v>43</v>
      </c>
      <c r="Q19" s="260">
        <f>Borang!C$201</f>
        <v>26</v>
      </c>
      <c r="R19" s="261">
        <f>Borang!G$201</f>
        <v>26</v>
      </c>
      <c r="S19" s="262">
        <f t="shared" si="1"/>
        <v>100</v>
      </c>
      <c r="T19" s="263" t="str">
        <f>Borang!H$201</f>
        <v/>
      </c>
    </row>
    <row r="20" spans="1:20">
      <c r="A20" s="77"/>
      <c r="B20" s="78">
        <v>13</v>
      </c>
      <c r="C20" s="75">
        <f>Borang!C$69</f>
        <v>7</v>
      </c>
      <c r="D20" s="68">
        <f>Borang!G$69</f>
        <v>5.25</v>
      </c>
      <c r="E20" s="76">
        <f t="shared" ref="E20" si="8">D20*100/C20</f>
        <v>75</v>
      </c>
      <c r="F20" s="70" t="str">
        <f>Borang!H$57</f>
        <v/>
      </c>
      <c r="H20" s="73"/>
      <c r="I20" s="74">
        <v>28</v>
      </c>
      <c r="J20" s="83">
        <f>Borang!C$137</f>
        <v>37.5</v>
      </c>
      <c r="K20" s="85">
        <f>Borang!G$137</f>
        <v>37.5</v>
      </c>
      <c r="L20" s="84">
        <f t="shared" si="6"/>
        <v>100</v>
      </c>
      <c r="M20" s="86" t="str">
        <f>Borang!H$131</f>
        <v/>
      </c>
      <c r="O20" s="259"/>
      <c r="P20" s="259">
        <v>44</v>
      </c>
      <c r="Q20" s="260">
        <f>Borang!C$207</f>
        <v>34.6</v>
      </c>
      <c r="R20" s="261">
        <f>Borang!G$207</f>
        <v>34.6</v>
      </c>
      <c r="S20" s="262">
        <f t="shared" ref="S20" si="9">R20*100/Q20</f>
        <v>100</v>
      </c>
      <c r="T20" s="263" t="str">
        <f>Borang!H$201</f>
        <v/>
      </c>
    </row>
    <row r="21" spans="1:20">
      <c r="A21" s="435" t="s">
        <v>102</v>
      </c>
      <c r="B21" s="436"/>
      <c r="C21" s="63">
        <f>Borang!C$93</f>
        <v>139.97999999999999</v>
      </c>
      <c r="D21" s="79">
        <f>Borang!G$93</f>
        <v>115.7525</v>
      </c>
      <c r="E21" s="63">
        <f t="shared" ref="E21:E24" si="10">D21*100/C21</f>
        <v>82.692170310044304</v>
      </c>
      <c r="F21" s="80" t="str">
        <f>Borang!H$93</f>
        <v/>
      </c>
      <c r="H21" s="73"/>
      <c r="I21" s="74">
        <v>29</v>
      </c>
      <c r="J21" s="83">
        <f>Borang!C$143</f>
        <v>37.5</v>
      </c>
      <c r="K21" s="85">
        <f>Borang!G$143</f>
        <v>37.5</v>
      </c>
      <c r="L21" s="84">
        <f t="shared" si="6"/>
        <v>100</v>
      </c>
      <c r="M21" s="86" t="str">
        <f>Borang!H$137</f>
        <v/>
      </c>
      <c r="O21" s="441" t="s">
        <v>70</v>
      </c>
      <c r="P21" s="442"/>
      <c r="Q21" s="439">
        <f>Borang!C214</f>
        <v>999.98000000000013</v>
      </c>
      <c r="R21" s="440">
        <f>Borang!G214</f>
        <v>929.02750000000015</v>
      </c>
      <c r="S21" s="432">
        <f>R21*100/Q21</f>
        <v>92.904608092161851</v>
      </c>
      <c r="T21" s="433"/>
    </row>
    <row r="22" spans="1:20">
      <c r="A22" s="65"/>
      <c r="B22" s="66">
        <v>14</v>
      </c>
      <c r="C22" s="75">
        <f>Borang!C$77</f>
        <v>53.84</v>
      </c>
      <c r="D22" s="68">
        <f>Borang!G$77</f>
        <v>40.380000000000003</v>
      </c>
      <c r="E22" s="76">
        <f t="shared" si="10"/>
        <v>75</v>
      </c>
      <c r="F22" s="70" t="str">
        <f>Borang!H$77</f>
        <v/>
      </c>
      <c r="H22" s="73"/>
      <c r="I22" s="74">
        <v>30</v>
      </c>
      <c r="J22" s="83">
        <f>Borang!C$146</f>
        <v>37.5</v>
      </c>
      <c r="K22" s="85">
        <f>Borang!G$146</f>
        <v>37.5</v>
      </c>
      <c r="L22" s="84">
        <f t="shared" si="6"/>
        <v>100</v>
      </c>
      <c r="M22" s="86" t="str">
        <f>Borang!H$146</f>
        <v/>
      </c>
      <c r="O22" s="443"/>
      <c r="P22" s="444"/>
      <c r="Q22" s="439"/>
      <c r="R22" s="440"/>
      <c r="S22" s="432"/>
      <c r="T22" s="433"/>
    </row>
    <row r="23" spans="1:20">
      <c r="A23" s="73"/>
      <c r="B23" s="74">
        <v>15</v>
      </c>
      <c r="C23" s="75">
        <f>Borang!C$81</f>
        <v>43.07</v>
      </c>
      <c r="D23" s="68">
        <f>Borang!G$81</f>
        <v>32.302500000000002</v>
      </c>
      <c r="E23" s="76">
        <f t="shared" si="10"/>
        <v>75</v>
      </c>
      <c r="F23" s="70" t="str">
        <f>Borang!H$81</f>
        <v/>
      </c>
      <c r="H23" s="77"/>
      <c r="I23" s="78"/>
      <c r="J23" s="89"/>
      <c r="K23" s="90"/>
      <c r="L23" s="91"/>
      <c r="M23" s="92"/>
      <c r="O23" s="255"/>
      <c r="P23" s="264"/>
      <c r="Q23" s="264"/>
      <c r="R23" s="264"/>
      <c r="S23" s="252"/>
      <c r="T23" s="252"/>
    </row>
    <row r="24" spans="1:20">
      <c r="A24" s="73"/>
      <c r="B24" s="74">
        <v>16</v>
      </c>
      <c r="C24" s="75">
        <f>Borang!C$87</f>
        <v>43.07</v>
      </c>
      <c r="D24" s="68">
        <f>Borang!G$87</f>
        <v>43.07</v>
      </c>
      <c r="E24" s="76">
        <f t="shared" si="10"/>
        <v>100</v>
      </c>
      <c r="F24" s="70" t="str">
        <f>Borang!H$87</f>
        <v/>
      </c>
      <c r="O24" s="255"/>
      <c r="P24" s="255"/>
      <c r="Q24" s="255"/>
      <c r="R24" s="255"/>
    </row>
    <row r="25" spans="1:20">
      <c r="A25" s="77"/>
      <c r="B25" s="78"/>
      <c r="C25" s="81"/>
      <c r="D25" s="87"/>
      <c r="E25" s="82"/>
      <c r="F25" s="88"/>
      <c r="O25" s="255"/>
      <c r="P25" s="265"/>
      <c r="Q25" s="265"/>
      <c r="R25" s="265"/>
    </row>
    <row r="26" spans="1:20">
      <c r="O26" s="255"/>
      <c r="P26" s="255"/>
      <c r="Q26" s="255"/>
      <c r="R26" s="255"/>
    </row>
    <row r="27" spans="1:20">
      <c r="A27" s="428" t="s">
        <v>110</v>
      </c>
      <c r="B27" s="428"/>
      <c r="C27" s="428"/>
      <c r="D27" s="428"/>
      <c r="E27" s="428"/>
      <c r="F27" s="428"/>
      <c r="G27" s="428"/>
      <c r="H27" s="428"/>
      <c r="I27" s="428"/>
      <c r="J27" s="428"/>
      <c r="K27" s="428"/>
      <c r="L27" s="428"/>
      <c r="M27" s="428"/>
      <c r="N27" s="428"/>
      <c r="O27" s="428"/>
      <c r="P27" s="428"/>
      <c r="Q27" s="428"/>
      <c r="R27" s="428"/>
      <c r="S27" s="428"/>
    </row>
    <row r="28" spans="1:20" ht="15">
      <c r="O28" s="264"/>
      <c r="P28" s="266"/>
      <c r="Q28" s="255"/>
      <c r="R28" s="255"/>
      <c r="S28" s="255"/>
    </row>
    <row r="29" spans="1:20">
      <c r="O29" s="255"/>
      <c r="P29" s="255"/>
      <c r="Q29" s="255"/>
      <c r="R29" s="255"/>
    </row>
    <row r="30" spans="1:20" s="250" customFormat="1">
      <c r="A30" s="255"/>
      <c r="B30" s="255"/>
      <c r="C30" s="257"/>
      <c r="D30" s="257"/>
      <c r="E30" s="84"/>
      <c r="F30" s="256"/>
    </row>
    <row r="34" spans="7:19" ht="15">
      <c r="K34" s="249"/>
      <c r="L34" s="249"/>
      <c r="M34" s="249"/>
      <c r="N34" s="427"/>
      <c r="O34" s="427"/>
      <c r="P34" s="427"/>
      <c r="Q34" s="427"/>
      <c r="R34" s="427"/>
    </row>
    <row r="35" spans="7:19" ht="15">
      <c r="K35" s="249"/>
      <c r="L35" s="249"/>
      <c r="M35" s="249"/>
      <c r="N35" s="249"/>
      <c r="O35" s="249"/>
      <c r="P35" s="249"/>
    </row>
    <row r="36" spans="7:19" ht="15">
      <c r="K36" s="249"/>
      <c r="L36" s="249"/>
      <c r="M36" s="249"/>
      <c r="N36" s="249"/>
      <c r="P36" s="249"/>
      <c r="R36" s="249"/>
    </row>
    <row r="37" spans="7:19" ht="27" customHeight="1">
      <c r="G37" s="252"/>
      <c r="K37" s="249"/>
      <c r="L37" s="249"/>
      <c r="M37" s="249"/>
      <c r="N37" s="249"/>
      <c r="R37" s="249"/>
      <c r="S37" s="249"/>
    </row>
    <row r="38" spans="7:19" ht="15">
      <c r="K38" s="249"/>
      <c r="L38" s="249"/>
      <c r="M38" s="249"/>
      <c r="N38" s="249"/>
      <c r="R38" s="249"/>
      <c r="S38" s="249"/>
    </row>
    <row r="39" spans="7:19" ht="15">
      <c r="K39" s="42"/>
      <c r="L39" s="426"/>
      <c r="M39" s="426"/>
      <c r="N39" s="426"/>
      <c r="R39" s="249"/>
      <c r="S39" s="249"/>
    </row>
    <row r="40" spans="7:19" ht="15">
      <c r="K40" s="248"/>
      <c r="L40" s="249"/>
      <c r="M40" s="249"/>
      <c r="N40" s="249"/>
      <c r="R40" s="249"/>
      <c r="S40" s="249"/>
    </row>
    <row r="41" spans="7:19" ht="15">
      <c r="K41" s="248"/>
      <c r="L41" s="249"/>
      <c r="M41" s="249"/>
      <c r="N41" s="249"/>
      <c r="R41" s="249"/>
      <c r="S41" s="249"/>
    </row>
    <row r="42" spans="7:19" ht="15">
      <c r="K42" s="42"/>
      <c r="L42" s="426"/>
      <c r="M42" s="426"/>
      <c r="N42" s="426"/>
      <c r="R42" s="249"/>
      <c r="S42" s="249"/>
    </row>
    <row r="43" spans="7:19" ht="15">
      <c r="K43" s="249"/>
      <c r="L43" s="249"/>
      <c r="M43" s="249"/>
      <c r="N43" s="249"/>
      <c r="R43" s="249"/>
      <c r="S43" s="249"/>
    </row>
    <row r="44" spans="7:19" ht="15">
      <c r="K44" s="249"/>
      <c r="L44" s="249"/>
      <c r="M44" s="249"/>
      <c r="N44" s="249"/>
      <c r="R44" s="249"/>
      <c r="S44" s="249"/>
    </row>
    <row r="45" spans="7:19" ht="15">
      <c r="K45" s="42"/>
      <c r="L45" s="426"/>
      <c r="M45" s="426"/>
      <c r="N45" s="426"/>
      <c r="R45" s="249"/>
      <c r="S45" s="249"/>
    </row>
  </sheetData>
  <mergeCells count="17">
    <mergeCell ref="A2:T2"/>
    <mergeCell ref="A3:T3"/>
    <mergeCell ref="A4:T4"/>
    <mergeCell ref="S21:S22"/>
    <mergeCell ref="T21:T22"/>
    <mergeCell ref="A5:B5"/>
    <mergeCell ref="H6:I6"/>
    <mergeCell ref="A21:B21"/>
    <mergeCell ref="A13:B13"/>
    <mergeCell ref="Q21:Q22"/>
    <mergeCell ref="R21:R22"/>
    <mergeCell ref="O21:P22"/>
    <mergeCell ref="L45:N45"/>
    <mergeCell ref="N34:R34"/>
    <mergeCell ref="A27:S27"/>
    <mergeCell ref="L39:N39"/>
    <mergeCell ref="L42:N42"/>
  </mergeCells>
  <printOptions horizontalCentered="1"/>
  <pageMargins left="0.59055118110236227" right="0.59055118110236227" top="0.78740157480314965" bottom="0.78740157480314965" header="0.31496062992125984" footer="0.31496062992125984"/>
  <pageSetup paperSize="9" scale="77" orientation="portrait" horizontalDpi="0" verticalDpi="0" r:id="rId1"/>
  <drawing r:id="rId2"/>
  <legacyDrawing r:id="rId3"/>
  <oleObjects>
    <mc:AlternateContent xmlns:mc="http://schemas.openxmlformats.org/markup-compatibility/2006">
      <mc:Choice Requires="x14">
        <oleObject progId="Visio.Drawing.11" shapeId="4097" r:id="rId4">
          <objectPr defaultSize="0" autoPict="0" r:id="rId5">
            <anchor moveWithCells="1">
              <from>
                <xdr:col>0</xdr:col>
                <xdr:colOff>19050</xdr:colOff>
                <xdr:row>0</xdr:row>
                <xdr:rowOff>19050</xdr:rowOff>
              </from>
              <to>
                <xdr:col>19</xdr:col>
                <xdr:colOff>285750</xdr:colOff>
                <xdr:row>0</xdr:row>
                <xdr:rowOff>1295400</xdr:rowOff>
              </to>
            </anchor>
          </objectPr>
        </oleObject>
      </mc:Choice>
      <mc:Fallback>
        <oleObject progId="Visio.Drawing.11" shapeId="4097"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W70"/>
  <sheetViews>
    <sheetView workbookViewId="0">
      <selection activeCell="D9" sqref="D9:U9"/>
    </sheetView>
  </sheetViews>
  <sheetFormatPr defaultRowHeight="15"/>
  <cols>
    <col min="1" max="2" width="5" customWidth="1"/>
    <col min="3" max="3" width="4.7109375" style="39" customWidth="1"/>
    <col min="4" max="5" width="5" customWidth="1"/>
    <col min="6" max="6" width="7.7109375" customWidth="1"/>
    <col min="7" max="7" width="0" hidden="1" customWidth="1"/>
    <col min="8" max="9" width="7.7109375" customWidth="1"/>
    <col min="10" max="10" width="4.7109375" customWidth="1"/>
    <col min="11" max="11" width="3.7109375" customWidth="1"/>
    <col min="12" max="13" width="5" customWidth="1"/>
    <col min="14" max="14" width="7.7109375" customWidth="1"/>
    <col min="15" max="15" width="0" hidden="1" customWidth="1"/>
    <col min="16" max="17" width="7.7109375" customWidth="1"/>
    <col min="18" max="18" width="4.7109375" customWidth="1"/>
    <col min="19" max="22" width="7.7109375" customWidth="1"/>
    <col min="23" max="23" width="13" customWidth="1"/>
  </cols>
  <sheetData>
    <row r="1" spans="1:23" ht="115.5" customHeight="1"/>
    <row r="2" spans="1:23">
      <c r="A2" s="429" t="s">
        <v>331</v>
      </c>
      <c r="B2" s="429"/>
      <c r="C2" s="429"/>
      <c r="D2" s="429"/>
      <c r="E2" s="429"/>
      <c r="F2" s="429"/>
      <c r="G2" s="429"/>
      <c r="H2" s="429"/>
      <c r="I2" s="429"/>
      <c r="J2" s="429"/>
      <c r="K2" s="429"/>
      <c r="L2" s="429"/>
      <c r="M2" s="429"/>
      <c r="N2" s="429"/>
      <c r="O2" s="429"/>
      <c r="P2" s="429"/>
      <c r="Q2" s="429"/>
      <c r="R2" s="429"/>
      <c r="S2" s="429"/>
      <c r="T2" s="429"/>
      <c r="U2" s="429"/>
    </row>
    <row r="3" spans="1:23">
      <c r="A3" s="429" t="s">
        <v>274</v>
      </c>
      <c r="B3" s="429"/>
      <c r="C3" s="429"/>
      <c r="D3" s="429"/>
      <c r="E3" s="429"/>
      <c r="F3" s="429"/>
      <c r="G3" s="429"/>
      <c r="H3" s="429"/>
      <c r="I3" s="429"/>
      <c r="J3" s="429"/>
      <c r="K3" s="429"/>
      <c r="L3" s="429"/>
      <c r="M3" s="429"/>
      <c r="N3" s="429"/>
      <c r="O3" s="429"/>
      <c r="P3" s="429"/>
      <c r="Q3" s="429"/>
      <c r="R3" s="429"/>
      <c r="S3" s="429"/>
      <c r="T3" s="429"/>
      <c r="U3" s="429"/>
    </row>
    <row r="4" spans="1:23">
      <c r="C4" s="40"/>
    </row>
    <row r="5" spans="1:23" ht="18.75">
      <c r="A5" s="446" t="s">
        <v>93</v>
      </c>
      <c r="B5" s="446"/>
      <c r="C5" s="446"/>
      <c r="D5" s="446"/>
      <c r="E5" s="446"/>
      <c r="F5" s="446"/>
      <c r="G5" s="446"/>
      <c r="H5" s="446"/>
      <c r="I5" s="446"/>
      <c r="J5" s="446"/>
      <c r="K5" s="446"/>
      <c r="L5" s="446"/>
      <c r="M5" s="446"/>
      <c r="N5" s="446"/>
      <c r="O5" s="446"/>
      <c r="P5" s="446"/>
      <c r="Q5" s="446"/>
      <c r="R5" s="446"/>
      <c r="S5" s="446"/>
      <c r="T5" s="446"/>
      <c r="U5" s="446"/>
    </row>
    <row r="6" spans="1:23" ht="27" customHeight="1">
      <c r="A6" s="447" t="s">
        <v>94</v>
      </c>
      <c r="B6" s="447"/>
      <c r="C6" s="44" t="s">
        <v>95</v>
      </c>
      <c r="D6" s="447" t="s">
        <v>96</v>
      </c>
      <c r="E6" s="447"/>
      <c r="F6" s="447"/>
      <c r="G6" s="447"/>
      <c r="H6" s="447"/>
      <c r="I6" s="447"/>
      <c r="J6" s="447"/>
      <c r="K6" s="447"/>
      <c r="L6" s="447"/>
      <c r="M6" s="447"/>
      <c r="N6" s="447"/>
      <c r="O6" s="447"/>
      <c r="P6" s="447"/>
      <c r="Q6" s="447"/>
      <c r="R6" s="447"/>
      <c r="S6" s="447"/>
      <c r="T6" s="447"/>
      <c r="U6" s="447"/>
      <c r="V6" s="41"/>
      <c r="W6" s="41" t="s">
        <v>97</v>
      </c>
    </row>
    <row r="7" spans="1:23" ht="3.75" customHeight="1">
      <c r="C7" s="40"/>
    </row>
    <row r="8" spans="1:23">
      <c r="A8" t="s">
        <v>100</v>
      </c>
      <c r="C8" s="39" t="str">
        <f>Borang!H$35</f>
        <v/>
      </c>
      <c r="D8" s="426" t="str">
        <f>IF(C8="","",Borang!I$35)</f>
        <v/>
      </c>
      <c r="E8" s="426">
        <f>Borang!J$35</f>
        <v>0</v>
      </c>
      <c r="F8" s="426" t="e">
        <f>Borang!#REF!</f>
        <v>#REF!</v>
      </c>
      <c r="G8" s="426">
        <f>Borang!K$35</f>
        <v>0</v>
      </c>
      <c r="H8" s="426">
        <f>Borang!L$35</f>
        <v>0</v>
      </c>
      <c r="I8" s="426">
        <f>Borang!M$35</f>
        <v>0</v>
      </c>
      <c r="J8" s="426">
        <f>Borang!N$35</f>
        <v>0</v>
      </c>
      <c r="K8" s="426">
        <f>Borang!O$35</f>
        <v>0</v>
      </c>
      <c r="L8" s="426">
        <f>Borang!P$35</f>
        <v>0</v>
      </c>
      <c r="M8" s="426">
        <f>Borang!Q$35</f>
        <v>0</v>
      </c>
      <c r="N8" s="426">
        <f>Borang!R$35</f>
        <v>0</v>
      </c>
      <c r="O8" s="426">
        <f>Borang!S$35</f>
        <v>0</v>
      </c>
      <c r="P8" s="426">
        <f>Borang!T$35</f>
        <v>0</v>
      </c>
      <c r="Q8" s="426">
        <f>Borang!U$35</f>
        <v>0</v>
      </c>
      <c r="R8" s="426">
        <f>Borang!V$35</f>
        <v>0</v>
      </c>
      <c r="S8" s="426">
        <f>Borang!W$35</f>
        <v>0</v>
      </c>
      <c r="T8" s="426">
        <f>Borang!X$35</f>
        <v>0</v>
      </c>
      <c r="U8" s="426">
        <f>Borang!Y$35</f>
        <v>0</v>
      </c>
      <c r="W8">
        <f>IF(D8="",0,1)</f>
        <v>0</v>
      </c>
    </row>
    <row r="9" spans="1:23">
      <c r="B9">
        <v>1</v>
      </c>
      <c r="C9" s="39" t="str">
        <f>Borang!H$10</f>
        <v/>
      </c>
      <c r="D9" s="426" t="str">
        <f>IF(C9="","",Borang!I$10)</f>
        <v/>
      </c>
      <c r="E9" s="426">
        <f>Borang!J$10</f>
        <v>0</v>
      </c>
      <c r="F9" s="426" t="e">
        <f>Borang!#REF!</f>
        <v>#REF!</v>
      </c>
      <c r="G9" s="426">
        <f>Borang!K$10</f>
        <v>0</v>
      </c>
      <c r="H9" s="426">
        <f>Borang!L$10</f>
        <v>0</v>
      </c>
      <c r="I9" s="426">
        <f>Borang!M$10</f>
        <v>0</v>
      </c>
      <c r="J9" s="426">
        <f>Borang!N$10</f>
        <v>0</v>
      </c>
      <c r="K9" s="426">
        <f>Borang!O$10</f>
        <v>0</v>
      </c>
      <c r="L9" s="426">
        <f>Borang!P$10</f>
        <v>0</v>
      </c>
      <c r="M9" s="426">
        <f>Borang!Q$10</f>
        <v>0</v>
      </c>
      <c r="N9" s="426">
        <f>Borang!R$10</f>
        <v>0</v>
      </c>
      <c r="O9" s="426">
        <f>Borang!S$10</f>
        <v>0</v>
      </c>
      <c r="P9" s="426">
        <f>Borang!T$10</f>
        <v>0</v>
      </c>
      <c r="Q9" s="426">
        <f>Borang!U$10</f>
        <v>0</v>
      </c>
      <c r="R9" s="426">
        <f>Borang!V$10</f>
        <v>0</v>
      </c>
      <c r="S9" s="426">
        <f>Borang!W$10</f>
        <v>0</v>
      </c>
      <c r="T9" s="426">
        <f>Borang!X$10</f>
        <v>0</v>
      </c>
      <c r="U9" s="426">
        <f>Borang!Y$10</f>
        <v>0</v>
      </c>
      <c r="W9">
        <f t="shared" ref="W9:W48" si="0">IF(D9="",0,1)</f>
        <v>0</v>
      </c>
    </row>
    <row r="10" spans="1:23">
      <c r="B10">
        <v>2</v>
      </c>
      <c r="C10" s="39" t="str">
        <f>Borang!H$14</f>
        <v/>
      </c>
      <c r="D10" s="426" t="str">
        <f>IF(C10="","",Borang!I$14)</f>
        <v/>
      </c>
      <c r="E10" s="426">
        <f>Borang!J$14</f>
        <v>0</v>
      </c>
      <c r="F10" s="426" t="e">
        <f>Borang!#REF!</f>
        <v>#REF!</v>
      </c>
      <c r="G10" s="426">
        <f>Borang!K$14</f>
        <v>0</v>
      </c>
      <c r="H10" s="426">
        <f>Borang!L$14</f>
        <v>0</v>
      </c>
      <c r="I10" s="426">
        <f>Borang!M$14</f>
        <v>0</v>
      </c>
      <c r="J10" s="426">
        <f>Borang!N$14</f>
        <v>0</v>
      </c>
      <c r="K10" s="426">
        <f>Borang!O$14</f>
        <v>0</v>
      </c>
      <c r="L10" s="426">
        <f>Borang!P$14</f>
        <v>0</v>
      </c>
      <c r="M10" s="426">
        <f>Borang!Q$14</f>
        <v>0</v>
      </c>
      <c r="N10" s="426">
        <f>Borang!R$14</f>
        <v>0</v>
      </c>
      <c r="O10" s="426">
        <f>Borang!S$14</f>
        <v>0</v>
      </c>
      <c r="P10" s="426">
        <f>Borang!T$14</f>
        <v>0</v>
      </c>
      <c r="Q10" s="426">
        <f>Borang!U$14</f>
        <v>0</v>
      </c>
      <c r="R10" s="426">
        <f>Borang!V$14</f>
        <v>0</v>
      </c>
      <c r="S10" s="426">
        <f>Borang!W$14</f>
        <v>0</v>
      </c>
      <c r="T10" s="426">
        <f>Borang!X$14</f>
        <v>0</v>
      </c>
      <c r="U10" s="426">
        <f>Borang!Y$14</f>
        <v>0</v>
      </c>
      <c r="W10">
        <f t="shared" si="0"/>
        <v>0</v>
      </c>
    </row>
    <row r="11" spans="1:23">
      <c r="B11">
        <v>3</v>
      </c>
      <c r="C11" s="39" t="str">
        <f>Borang!H$18</f>
        <v/>
      </c>
      <c r="D11" s="426" t="str">
        <f>IF(C11="","",Borang!I$18)</f>
        <v/>
      </c>
      <c r="E11" s="426">
        <f>Borang!J$18</f>
        <v>0</v>
      </c>
      <c r="F11" s="426" t="e">
        <f>Borang!#REF!</f>
        <v>#REF!</v>
      </c>
      <c r="G11" s="426">
        <f>Borang!K$18</f>
        <v>0</v>
      </c>
      <c r="H11" s="426">
        <f>Borang!L$18</f>
        <v>0</v>
      </c>
      <c r="I11" s="426">
        <f>Borang!M$18</f>
        <v>0</v>
      </c>
      <c r="J11" s="426">
        <f>Borang!N$18</f>
        <v>0</v>
      </c>
      <c r="K11" s="426">
        <f>Borang!O$18</f>
        <v>0</v>
      </c>
      <c r="L11" s="426">
        <f>Borang!P$18</f>
        <v>0</v>
      </c>
      <c r="M11" s="426">
        <f>Borang!Q$18</f>
        <v>0</v>
      </c>
      <c r="N11" s="426">
        <f>Borang!R$18</f>
        <v>0</v>
      </c>
      <c r="O11" s="426">
        <f>Borang!S$18</f>
        <v>0</v>
      </c>
      <c r="P11" s="426">
        <f>Borang!T$18</f>
        <v>0</v>
      </c>
      <c r="Q11" s="426">
        <f>Borang!U$18</f>
        <v>0</v>
      </c>
      <c r="R11" s="426">
        <f>Borang!V$18</f>
        <v>0</v>
      </c>
      <c r="S11" s="426">
        <f>Borang!W$18</f>
        <v>0</v>
      </c>
      <c r="T11" s="426">
        <f>Borang!X$18</f>
        <v>0</v>
      </c>
      <c r="U11" s="426">
        <f>Borang!Y$18</f>
        <v>0</v>
      </c>
      <c r="W11">
        <f t="shared" si="0"/>
        <v>0</v>
      </c>
    </row>
    <row r="12" spans="1:23">
      <c r="B12">
        <v>4</v>
      </c>
      <c r="C12" s="39" t="str">
        <f>Borang!H$22</f>
        <v/>
      </c>
      <c r="D12" s="426" t="str">
        <f>IF(C12="","",Borang!I$22)</f>
        <v/>
      </c>
      <c r="E12" s="426">
        <f>Borang!J$22</f>
        <v>0</v>
      </c>
      <c r="F12" s="426" t="e">
        <f>Borang!#REF!</f>
        <v>#REF!</v>
      </c>
      <c r="G12" s="426">
        <f>Borang!K$22</f>
        <v>0</v>
      </c>
      <c r="H12" s="426">
        <f>Borang!L$22</f>
        <v>0</v>
      </c>
      <c r="I12" s="426">
        <f>Borang!M$22</f>
        <v>0</v>
      </c>
      <c r="J12" s="426">
        <f>Borang!N$22</f>
        <v>0</v>
      </c>
      <c r="K12" s="426">
        <f>Borang!O$22</f>
        <v>0</v>
      </c>
      <c r="L12" s="426">
        <f>Borang!P$22</f>
        <v>0</v>
      </c>
      <c r="M12" s="426">
        <f>Borang!Q$22</f>
        <v>0</v>
      </c>
      <c r="N12" s="426">
        <f>Borang!R$22</f>
        <v>0</v>
      </c>
      <c r="O12" s="426">
        <f>Borang!S$22</f>
        <v>0</v>
      </c>
      <c r="P12" s="426">
        <f>Borang!T$22</f>
        <v>0</v>
      </c>
      <c r="Q12" s="426">
        <f>Borang!U$22</f>
        <v>0</v>
      </c>
      <c r="R12" s="426">
        <f>Borang!V$22</f>
        <v>0</v>
      </c>
      <c r="S12" s="426">
        <f>Borang!W$22</f>
        <v>0</v>
      </c>
      <c r="T12" s="426">
        <f>Borang!X$22</f>
        <v>0</v>
      </c>
      <c r="U12" s="426">
        <f>Borang!Y$22</f>
        <v>0</v>
      </c>
      <c r="W12">
        <f t="shared" si="0"/>
        <v>0</v>
      </c>
    </row>
    <row r="13" spans="1:23">
      <c r="B13">
        <v>5</v>
      </c>
      <c r="C13" s="39" t="str">
        <f>Borang!H$26</f>
        <v/>
      </c>
      <c r="D13" s="426" t="str">
        <f>IF(C13="","",Borang!I$26)</f>
        <v/>
      </c>
      <c r="E13" s="426">
        <f>Borang!J$26</f>
        <v>0</v>
      </c>
      <c r="F13" s="426" t="e">
        <f>Borang!#REF!</f>
        <v>#REF!</v>
      </c>
      <c r="G13" s="426">
        <f>Borang!K$26</f>
        <v>0</v>
      </c>
      <c r="H13" s="426">
        <f>Borang!L$26</f>
        <v>0</v>
      </c>
      <c r="I13" s="426">
        <f>Borang!M$26</f>
        <v>0</v>
      </c>
      <c r="J13" s="426">
        <f>Borang!N$26</f>
        <v>0</v>
      </c>
      <c r="K13" s="426">
        <f>Borang!O$26</f>
        <v>0</v>
      </c>
      <c r="L13" s="426">
        <f>Borang!P$26</f>
        <v>0</v>
      </c>
      <c r="M13" s="426">
        <f>Borang!Q$26</f>
        <v>0</v>
      </c>
      <c r="N13" s="426">
        <f>Borang!R$26</f>
        <v>0</v>
      </c>
      <c r="O13" s="426">
        <f>Borang!S$26</f>
        <v>0</v>
      </c>
      <c r="P13" s="426">
        <f>Borang!T$26</f>
        <v>0</v>
      </c>
      <c r="Q13" s="426">
        <f>Borang!U$26</f>
        <v>0</v>
      </c>
      <c r="R13" s="426">
        <f>Borang!V$26</f>
        <v>0</v>
      </c>
      <c r="S13" s="426">
        <f>Borang!W$26</f>
        <v>0</v>
      </c>
      <c r="T13" s="426">
        <f>Borang!X$26</f>
        <v>0</v>
      </c>
      <c r="U13" s="426">
        <f>Borang!Y$26</f>
        <v>0</v>
      </c>
      <c r="W13">
        <f t="shared" si="0"/>
        <v>0</v>
      </c>
    </row>
    <row r="14" spans="1:23" s="249" customFormat="1">
      <c r="B14" s="249">
        <v>6</v>
      </c>
      <c r="C14" s="39" t="str">
        <f>Borang!H$29</f>
        <v/>
      </c>
      <c r="D14" s="426" t="str">
        <f>IF(C14="","",Borang!I$29)</f>
        <v/>
      </c>
      <c r="E14" s="426">
        <f>Borang!J$26</f>
        <v>0</v>
      </c>
      <c r="F14" s="426" t="e">
        <f>Borang!#REF!</f>
        <v>#REF!</v>
      </c>
      <c r="G14" s="426">
        <f>Borang!K$26</f>
        <v>0</v>
      </c>
      <c r="H14" s="426">
        <f>Borang!L$26</f>
        <v>0</v>
      </c>
      <c r="I14" s="426">
        <f>Borang!M$26</f>
        <v>0</v>
      </c>
      <c r="J14" s="426">
        <f>Borang!N$26</f>
        <v>0</v>
      </c>
      <c r="K14" s="426">
        <f>Borang!O$26</f>
        <v>0</v>
      </c>
      <c r="L14" s="426">
        <f>Borang!P$26</f>
        <v>0</v>
      </c>
      <c r="M14" s="426">
        <f>Borang!Q$26</f>
        <v>0</v>
      </c>
      <c r="N14" s="426">
        <f>Borang!R$26</f>
        <v>0</v>
      </c>
      <c r="O14" s="426">
        <f>Borang!S$26</f>
        <v>0</v>
      </c>
      <c r="P14" s="426">
        <f>Borang!T$26</f>
        <v>0</v>
      </c>
      <c r="Q14" s="426">
        <f>Borang!U$26</f>
        <v>0</v>
      </c>
      <c r="R14" s="426">
        <f>Borang!V$26</f>
        <v>0</v>
      </c>
      <c r="S14" s="426">
        <f>Borang!W$26</f>
        <v>0</v>
      </c>
      <c r="T14" s="426">
        <f>Borang!X$26</f>
        <v>0</v>
      </c>
      <c r="U14" s="426">
        <f>Borang!Y$26</f>
        <v>0</v>
      </c>
      <c r="W14" s="249">
        <f t="shared" ref="W14" si="1">IF(D14="",0,1)</f>
        <v>0</v>
      </c>
    </row>
    <row r="15" spans="1:23">
      <c r="A15" t="s">
        <v>101</v>
      </c>
      <c r="C15" s="39" t="str">
        <f>Borang!H$75</f>
        <v/>
      </c>
      <c r="D15" s="426" t="str">
        <f>IF(C15="","",Borang!I$75)</f>
        <v/>
      </c>
      <c r="E15" s="426">
        <f>Borang!J$75</f>
        <v>0</v>
      </c>
      <c r="F15" s="426" t="e">
        <f>Borang!#REF!</f>
        <v>#REF!</v>
      </c>
      <c r="G15" s="426">
        <f>Borang!K$75</f>
        <v>0</v>
      </c>
      <c r="H15" s="426">
        <f>Borang!L$75</f>
        <v>0</v>
      </c>
      <c r="I15" s="426">
        <f>Borang!M$75</f>
        <v>0</v>
      </c>
      <c r="J15" s="426">
        <f>Borang!N$75</f>
        <v>0</v>
      </c>
      <c r="K15" s="426">
        <f>Borang!O$75</f>
        <v>0</v>
      </c>
      <c r="L15" s="426">
        <f>Borang!P$75</f>
        <v>0</v>
      </c>
      <c r="M15" s="426">
        <f>Borang!Q$75</f>
        <v>0</v>
      </c>
      <c r="N15" s="426">
        <f>Borang!R$75</f>
        <v>0</v>
      </c>
      <c r="O15" s="426">
        <f>Borang!S$75</f>
        <v>0</v>
      </c>
      <c r="P15" s="426">
        <f>Borang!T$75</f>
        <v>0</v>
      </c>
      <c r="Q15" s="426">
        <f>Borang!U$75</f>
        <v>0</v>
      </c>
      <c r="R15" s="426">
        <f>Borang!V$75</f>
        <v>0</v>
      </c>
      <c r="S15" s="426">
        <f>Borang!W$75</f>
        <v>0</v>
      </c>
      <c r="T15" s="426">
        <f>Borang!X$75</f>
        <v>0</v>
      </c>
      <c r="U15" s="426">
        <f>Borang!Y$75</f>
        <v>0</v>
      </c>
      <c r="W15">
        <f>IF(D15="",0,1)</f>
        <v>0</v>
      </c>
    </row>
    <row r="16" spans="1:23">
      <c r="B16">
        <v>7</v>
      </c>
      <c r="C16" s="39" t="str">
        <f>Borang!H$38</f>
        <v/>
      </c>
      <c r="D16" s="445" t="str">
        <f>IF(C16="","",Borang!I$38)</f>
        <v/>
      </c>
      <c r="E16" s="445"/>
      <c r="F16" s="445"/>
      <c r="G16" s="445"/>
      <c r="H16" s="445"/>
      <c r="I16" s="445"/>
      <c r="J16" s="445"/>
      <c r="K16" s="445"/>
      <c r="L16" s="445"/>
      <c r="M16" s="445"/>
      <c r="N16" s="445"/>
      <c r="O16" s="445"/>
      <c r="P16" s="445"/>
      <c r="Q16" s="445"/>
      <c r="R16" s="445"/>
      <c r="S16" s="445"/>
      <c r="T16" s="445"/>
      <c r="U16" s="445"/>
      <c r="W16">
        <f t="shared" si="0"/>
        <v>0</v>
      </c>
    </row>
    <row r="17" spans="1:23">
      <c r="B17">
        <v>8</v>
      </c>
      <c r="C17" s="39" t="str">
        <f>Borang!H$41</f>
        <v/>
      </c>
      <c r="D17" s="445" t="str">
        <f>IF(C17="","",Borang!I$41)</f>
        <v/>
      </c>
      <c r="E17" s="445"/>
      <c r="F17" s="445"/>
      <c r="G17" s="445"/>
      <c r="H17" s="445"/>
      <c r="I17" s="445"/>
      <c r="J17" s="445"/>
      <c r="K17" s="445"/>
      <c r="L17" s="445"/>
      <c r="M17" s="445"/>
      <c r="N17" s="445"/>
      <c r="O17" s="445"/>
      <c r="P17" s="445"/>
      <c r="Q17" s="445"/>
      <c r="R17" s="445"/>
      <c r="S17" s="445"/>
      <c r="T17" s="445"/>
      <c r="U17" s="445"/>
      <c r="W17">
        <f t="shared" si="0"/>
        <v>0</v>
      </c>
    </row>
    <row r="18" spans="1:23">
      <c r="B18">
        <v>9</v>
      </c>
      <c r="C18" s="39" t="str">
        <f>Borang!H$45</f>
        <v/>
      </c>
      <c r="D18" s="445" t="str">
        <f>IF(C18="","",Borang!I$45)</f>
        <v/>
      </c>
      <c r="E18" s="445"/>
      <c r="F18" s="445"/>
      <c r="G18" s="445"/>
      <c r="H18" s="445"/>
      <c r="I18" s="445"/>
      <c r="J18" s="445"/>
      <c r="K18" s="445"/>
      <c r="L18" s="445"/>
      <c r="M18" s="445"/>
      <c r="N18" s="445"/>
      <c r="O18" s="445"/>
      <c r="P18" s="445"/>
      <c r="Q18" s="445"/>
      <c r="R18" s="445"/>
      <c r="S18" s="445"/>
      <c r="T18" s="445"/>
      <c r="U18" s="445"/>
      <c r="W18">
        <f t="shared" si="0"/>
        <v>0</v>
      </c>
    </row>
    <row r="19" spans="1:23">
      <c r="B19">
        <v>10</v>
      </c>
      <c r="C19" s="39" t="str">
        <f>Borang!H$51</f>
        <v/>
      </c>
      <c r="D19" s="448" t="str">
        <f>IF(C19="","",Borang!I$51)</f>
        <v/>
      </c>
      <c r="E19" s="448"/>
      <c r="F19" s="448"/>
      <c r="G19" s="448"/>
      <c r="H19" s="448"/>
      <c r="I19" s="448"/>
      <c r="J19" s="448"/>
      <c r="K19" s="448"/>
      <c r="L19" s="448"/>
      <c r="M19" s="448"/>
      <c r="N19" s="448"/>
      <c r="O19" s="448"/>
      <c r="P19" s="448"/>
      <c r="Q19" s="448"/>
      <c r="R19" s="448"/>
      <c r="S19" s="448"/>
      <c r="T19" s="448"/>
      <c r="U19" s="448"/>
      <c r="W19">
        <f t="shared" si="0"/>
        <v>0</v>
      </c>
    </row>
    <row r="20" spans="1:23">
      <c r="B20">
        <v>11</v>
      </c>
      <c r="C20" s="39" t="str">
        <f>Borang!H$57</f>
        <v/>
      </c>
      <c r="D20" s="448" t="str">
        <f>IF(C20="","",Borang!I$57)</f>
        <v/>
      </c>
      <c r="E20" s="448"/>
      <c r="F20" s="448"/>
      <c r="G20" s="448"/>
      <c r="H20" s="448"/>
      <c r="I20" s="448"/>
      <c r="J20" s="448"/>
      <c r="K20" s="448"/>
      <c r="L20" s="448"/>
      <c r="M20" s="448"/>
      <c r="N20" s="448"/>
      <c r="O20" s="448"/>
      <c r="P20" s="448"/>
      <c r="Q20" s="448"/>
      <c r="R20" s="448"/>
      <c r="S20" s="448"/>
      <c r="T20" s="448"/>
      <c r="U20" s="448"/>
      <c r="W20">
        <f t="shared" si="0"/>
        <v>0</v>
      </c>
    </row>
    <row r="21" spans="1:23" s="249" customFormat="1">
      <c r="B21" s="249">
        <v>12</v>
      </c>
      <c r="C21" s="39" t="str">
        <f>Borang!H$63</f>
        <v/>
      </c>
      <c r="D21" s="448" t="str">
        <f>IF(C21="","",Borang!I$63)</f>
        <v/>
      </c>
      <c r="E21" s="448"/>
      <c r="F21" s="448"/>
      <c r="G21" s="448"/>
      <c r="H21" s="448"/>
      <c r="I21" s="448"/>
      <c r="J21" s="448"/>
      <c r="K21" s="448"/>
      <c r="L21" s="448"/>
      <c r="M21" s="448"/>
      <c r="N21" s="448"/>
      <c r="O21" s="448"/>
      <c r="P21" s="448"/>
      <c r="Q21" s="448"/>
      <c r="R21" s="448"/>
      <c r="S21" s="448"/>
      <c r="T21" s="448"/>
      <c r="U21" s="448"/>
      <c r="W21" s="249">
        <f t="shared" ref="W21:W22" si="2">IF(D21="",0,1)</f>
        <v>0</v>
      </c>
    </row>
    <row r="22" spans="1:23" s="249" customFormat="1">
      <c r="B22" s="249">
        <v>13</v>
      </c>
      <c r="C22" s="39" t="str">
        <f>Borang!H$69</f>
        <v/>
      </c>
      <c r="D22" s="448" t="str">
        <f>IF(C22="","",Borang!I$69)</f>
        <v/>
      </c>
      <c r="E22" s="448"/>
      <c r="F22" s="448"/>
      <c r="G22" s="448"/>
      <c r="H22" s="448"/>
      <c r="I22" s="448"/>
      <c r="J22" s="448"/>
      <c r="K22" s="448"/>
      <c r="L22" s="448"/>
      <c r="M22" s="448"/>
      <c r="N22" s="448"/>
      <c r="O22" s="448"/>
      <c r="P22" s="448"/>
      <c r="Q22" s="448"/>
      <c r="R22" s="448"/>
      <c r="S22" s="448"/>
      <c r="T22" s="448"/>
      <c r="U22" s="448"/>
      <c r="W22" s="249">
        <f t="shared" si="2"/>
        <v>0</v>
      </c>
    </row>
    <row r="23" spans="1:23">
      <c r="A23" t="s">
        <v>102</v>
      </c>
      <c r="C23" s="39" t="str">
        <f>Borang!H$93</f>
        <v/>
      </c>
      <c r="D23" s="448" t="str">
        <f>IF(C23="","",Borang!I$93)</f>
        <v/>
      </c>
      <c r="E23" s="448"/>
      <c r="F23" s="448"/>
      <c r="G23" s="448"/>
      <c r="H23" s="448"/>
      <c r="I23" s="448"/>
      <c r="J23" s="448"/>
      <c r="K23" s="448"/>
      <c r="L23" s="448"/>
      <c r="M23" s="448"/>
      <c r="N23" s="448"/>
      <c r="O23" s="448"/>
      <c r="P23" s="448"/>
      <c r="Q23" s="448"/>
      <c r="R23" s="448"/>
      <c r="S23" s="448"/>
      <c r="T23" s="448"/>
      <c r="U23" s="448"/>
      <c r="W23">
        <f>IF(D23="",0,1)</f>
        <v>0</v>
      </c>
    </row>
    <row r="24" spans="1:23">
      <c r="B24">
        <v>14</v>
      </c>
      <c r="C24" s="39" t="str">
        <f>Borang!H$77</f>
        <v/>
      </c>
      <c r="D24" s="448" t="str">
        <f>IF(C24="","",Borang!I$77)</f>
        <v/>
      </c>
      <c r="E24" s="448"/>
      <c r="F24" s="448"/>
      <c r="G24" s="448"/>
      <c r="H24" s="448"/>
      <c r="I24" s="448"/>
      <c r="J24" s="448"/>
      <c r="K24" s="448"/>
      <c r="L24" s="448"/>
      <c r="M24" s="448"/>
      <c r="N24" s="448"/>
      <c r="O24" s="448"/>
      <c r="P24" s="448"/>
      <c r="Q24" s="448"/>
      <c r="R24" s="448"/>
      <c r="S24" s="448"/>
      <c r="T24" s="448"/>
      <c r="U24" s="448"/>
      <c r="W24">
        <f t="shared" si="0"/>
        <v>0</v>
      </c>
    </row>
    <row r="25" spans="1:23">
      <c r="B25">
        <v>15</v>
      </c>
      <c r="C25" s="39" t="str">
        <f>Borang!H$81</f>
        <v/>
      </c>
      <c r="D25" s="448" t="str">
        <f>IF(C25="","",Borang!I$81)</f>
        <v/>
      </c>
      <c r="E25" s="448"/>
      <c r="F25" s="448"/>
      <c r="G25" s="448"/>
      <c r="H25" s="448"/>
      <c r="I25" s="448"/>
      <c r="J25" s="448"/>
      <c r="K25" s="448"/>
      <c r="L25" s="448"/>
      <c r="M25" s="448"/>
      <c r="N25" s="448"/>
      <c r="O25" s="448"/>
      <c r="P25" s="448"/>
      <c r="Q25" s="448"/>
      <c r="R25" s="448"/>
      <c r="S25" s="448"/>
      <c r="T25" s="448"/>
      <c r="U25" s="448"/>
      <c r="W25">
        <f t="shared" si="0"/>
        <v>0</v>
      </c>
    </row>
    <row r="26" spans="1:23">
      <c r="B26">
        <v>16</v>
      </c>
      <c r="C26" s="39" t="str">
        <f>Borang!H$87</f>
        <v/>
      </c>
      <c r="D26" s="426" t="str">
        <f>IF(C26="","",Borang!I$87)</f>
        <v/>
      </c>
      <c r="E26" s="426">
        <f>Borang!J$87</f>
        <v>0</v>
      </c>
      <c r="F26" s="426" t="e">
        <f>Borang!#REF!</f>
        <v>#REF!</v>
      </c>
      <c r="G26" s="426">
        <f>Borang!K$87</f>
        <v>0</v>
      </c>
      <c r="H26" s="426">
        <f>Borang!L$87</f>
        <v>0</v>
      </c>
      <c r="I26" s="426">
        <f>Borang!M$87</f>
        <v>0</v>
      </c>
      <c r="J26" s="426">
        <f>Borang!N$87</f>
        <v>0</v>
      </c>
      <c r="K26" s="426">
        <f>Borang!O$87</f>
        <v>0</v>
      </c>
      <c r="L26" s="426">
        <f>Borang!P$87</f>
        <v>0</v>
      </c>
      <c r="M26" s="426">
        <f>Borang!Q$87</f>
        <v>0</v>
      </c>
      <c r="N26" s="426">
        <f>Borang!R$87</f>
        <v>0</v>
      </c>
      <c r="O26" s="426">
        <f>Borang!S$87</f>
        <v>0</v>
      </c>
      <c r="P26" s="426">
        <f>Borang!T$87</f>
        <v>0</v>
      </c>
      <c r="Q26" s="426">
        <f>Borang!U$87</f>
        <v>0</v>
      </c>
      <c r="R26" s="426">
        <f>Borang!V$87</f>
        <v>0</v>
      </c>
      <c r="S26" s="426">
        <f>Borang!W$87</f>
        <v>0</v>
      </c>
      <c r="T26" s="426">
        <f>Borang!X$87</f>
        <v>0</v>
      </c>
      <c r="U26" s="426">
        <f>Borang!Y$87</f>
        <v>0</v>
      </c>
      <c r="W26">
        <f t="shared" si="0"/>
        <v>0</v>
      </c>
    </row>
    <row r="27" spans="1:23">
      <c r="A27" t="s">
        <v>103</v>
      </c>
      <c r="C27" s="39" t="str">
        <f>Borang!H$128</f>
        <v/>
      </c>
      <c r="D27" s="426" t="str">
        <f>IF(C27="","",Borang!I$128)</f>
        <v/>
      </c>
      <c r="E27" s="426">
        <f>Borang!J$128</f>
        <v>0</v>
      </c>
      <c r="F27" s="426" t="e">
        <f>Borang!#REF!</f>
        <v>#REF!</v>
      </c>
      <c r="G27" s="426">
        <f>Borang!K$128</f>
        <v>0</v>
      </c>
      <c r="H27" s="426">
        <f>Borang!L$128</f>
        <v>0</v>
      </c>
      <c r="I27" s="426">
        <f>Borang!M$128</f>
        <v>0</v>
      </c>
      <c r="J27" s="426">
        <f>Borang!N$128</f>
        <v>0</v>
      </c>
      <c r="K27" s="426">
        <f>Borang!O$128</f>
        <v>0</v>
      </c>
      <c r="L27" s="426">
        <f>Borang!P$128</f>
        <v>0</v>
      </c>
      <c r="M27" s="426">
        <f>Borang!Q$128</f>
        <v>0</v>
      </c>
      <c r="N27" s="426">
        <f>Borang!R$128</f>
        <v>0</v>
      </c>
      <c r="O27" s="426">
        <f>Borang!S$128</f>
        <v>0</v>
      </c>
      <c r="P27" s="426">
        <f>Borang!T$128</f>
        <v>0</v>
      </c>
      <c r="Q27" s="426">
        <f>Borang!U$128</f>
        <v>0</v>
      </c>
      <c r="R27" s="426">
        <f>Borang!V$128</f>
        <v>0</v>
      </c>
      <c r="S27" s="426">
        <f>Borang!W$128</f>
        <v>0</v>
      </c>
      <c r="T27" s="426">
        <f>Borang!X$128</f>
        <v>0</v>
      </c>
      <c r="U27" s="426">
        <f>Borang!Y$128</f>
        <v>0</v>
      </c>
      <c r="W27">
        <f>IF(D27="",0,1)</f>
        <v>0</v>
      </c>
    </row>
    <row r="28" spans="1:23">
      <c r="B28">
        <v>21</v>
      </c>
      <c r="C28" s="39" t="str">
        <f>Borang!H$95</f>
        <v/>
      </c>
      <c r="D28" s="426" t="str">
        <f>IF(C28="","",Borang!I$95)</f>
        <v/>
      </c>
      <c r="E28" s="426">
        <f>Borang!J$95</f>
        <v>0</v>
      </c>
      <c r="F28" s="426" t="e">
        <f>Borang!#REF!</f>
        <v>#REF!</v>
      </c>
      <c r="G28" s="426">
        <f>Borang!K$95</f>
        <v>0</v>
      </c>
      <c r="H28" s="426">
        <f>Borang!L$95</f>
        <v>0</v>
      </c>
      <c r="I28" s="426">
        <f>Borang!M$95</f>
        <v>0</v>
      </c>
      <c r="J28" s="426">
        <f>Borang!N$95</f>
        <v>0</v>
      </c>
      <c r="K28" s="426">
        <f>Borang!O$95</f>
        <v>0</v>
      </c>
      <c r="L28" s="426">
        <f>Borang!P$95</f>
        <v>0</v>
      </c>
      <c r="M28" s="426">
        <f>Borang!Q$95</f>
        <v>0</v>
      </c>
      <c r="N28" s="426">
        <f>Borang!R$95</f>
        <v>0</v>
      </c>
      <c r="O28" s="426">
        <f>Borang!S$95</f>
        <v>0</v>
      </c>
      <c r="P28" s="426">
        <f>Borang!T$95</f>
        <v>0</v>
      </c>
      <c r="Q28" s="426">
        <f>Borang!U$95</f>
        <v>0</v>
      </c>
      <c r="R28" s="426">
        <f>Borang!V$95</f>
        <v>0</v>
      </c>
      <c r="S28" s="426">
        <f>Borang!W$95</f>
        <v>0</v>
      </c>
      <c r="T28" s="426">
        <f>Borang!X$95</f>
        <v>0</v>
      </c>
      <c r="U28" s="426">
        <f>Borang!Y$95</f>
        <v>0</v>
      </c>
      <c r="W28">
        <f t="shared" si="0"/>
        <v>0</v>
      </c>
    </row>
    <row r="29" spans="1:23">
      <c r="B29">
        <v>22</v>
      </c>
      <c r="C29" s="39" t="str">
        <f>Borang!H$99</f>
        <v/>
      </c>
      <c r="D29" s="426" t="str">
        <f>IF(C29="","",Borang!I$99)</f>
        <v/>
      </c>
      <c r="E29" s="426">
        <f>Borang!J$99</f>
        <v>0</v>
      </c>
      <c r="F29" s="426" t="e">
        <f>Borang!#REF!</f>
        <v>#REF!</v>
      </c>
      <c r="G29" s="426">
        <f>Borang!K$99</f>
        <v>0</v>
      </c>
      <c r="H29" s="426">
        <f>Borang!L$99</f>
        <v>0</v>
      </c>
      <c r="I29" s="426">
        <f>Borang!M$99</f>
        <v>0</v>
      </c>
      <c r="J29" s="426">
        <f>Borang!N$99</f>
        <v>0</v>
      </c>
      <c r="K29" s="426">
        <f>Borang!O$99</f>
        <v>0</v>
      </c>
      <c r="L29" s="426">
        <f>Borang!P$99</f>
        <v>0</v>
      </c>
      <c r="M29" s="426">
        <f>Borang!Q$99</f>
        <v>0</v>
      </c>
      <c r="N29" s="426">
        <f>Borang!R$99</f>
        <v>0</v>
      </c>
      <c r="O29" s="426">
        <f>Borang!S$99</f>
        <v>0</v>
      </c>
      <c r="P29" s="426">
        <f>Borang!T$99</f>
        <v>0</v>
      </c>
      <c r="Q29" s="426">
        <f>Borang!U$99</f>
        <v>0</v>
      </c>
      <c r="R29" s="426">
        <f>Borang!V$99</f>
        <v>0</v>
      </c>
      <c r="S29" s="426">
        <f>Borang!W$99</f>
        <v>0</v>
      </c>
      <c r="T29" s="426">
        <f>Borang!X$99</f>
        <v>0</v>
      </c>
      <c r="U29" s="426">
        <f>Borang!Y$99</f>
        <v>0</v>
      </c>
      <c r="W29">
        <f t="shared" si="0"/>
        <v>0</v>
      </c>
    </row>
    <row r="30" spans="1:23">
      <c r="B30">
        <v>23</v>
      </c>
      <c r="C30" s="39" t="str">
        <f>Borang!H$103</f>
        <v/>
      </c>
      <c r="D30" s="426" t="str">
        <f>IF(C30="","",Borang!I$103)</f>
        <v/>
      </c>
      <c r="E30" s="426">
        <f>Borang!J$103</f>
        <v>0</v>
      </c>
      <c r="F30" s="426" t="e">
        <f>Borang!#REF!</f>
        <v>#REF!</v>
      </c>
      <c r="G30" s="426">
        <f>Borang!K$103</f>
        <v>0</v>
      </c>
      <c r="H30" s="426">
        <f>Borang!L$103</f>
        <v>0</v>
      </c>
      <c r="I30" s="426">
        <f>Borang!M$103</f>
        <v>0</v>
      </c>
      <c r="J30" s="426">
        <f>Borang!N$103</f>
        <v>0</v>
      </c>
      <c r="K30" s="426">
        <f>Borang!O$103</f>
        <v>0</v>
      </c>
      <c r="L30" s="426">
        <f>Borang!P$103</f>
        <v>0</v>
      </c>
      <c r="M30" s="426">
        <f>Borang!Q$103</f>
        <v>0</v>
      </c>
      <c r="N30" s="426">
        <f>Borang!R$103</f>
        <v>0</v>
      </c>
      <c r="O30" s="426">
        <f>Borang!S$103</f>
        <v>0</v>
      </c>
      <c r="P30" s="426">
        <f>Borang!T$103</f>
        <v>0</v>
      </c>
      <c r="Q30" s="426">
        <f>Borang!U$103</f>
        <v>0</v>
      </c>
      <c r="R30" s="426">
        <f>Borang!V$103</f>
        <v>0</v>
      </c>
      <c r="S30" s="426">
        <f>Borang!W$103</f>
        <v>0</v>
      </c>
      <c r="T30" s="426">
        <f>Borang!X$103</f>
        <v>0</v>
      </c>
      <c r="U30" s="426">
        <f>Borang!Y$103</f>
        <v>0</v>
      </c>
      <c r="W30">
        <f t="shared" si="0"/>
        <v>0</v>
      </c>
    </row>
    <row r="31" spans="1:23">
      <c r="B31">
        <v>24</v>
      </c>
      <c r="C31" s="39" t="str">
        <f>Borang!H$106</f>
        <v/>
      </c>
      <c r="D31" s="426" t="str">
        <f>IF(C31="","",Borang!I$106)</f>
        <v/>
      </c>
      <c r="E31" s="426">
        <f>Borang!J$106</f>
        <v>0</v>
      </c>
      <c r="F31" s="426" t="e">
        <f>Borang!#REF!</f>
        <v>#REF!</v>
      </c>
      <c r="G31" s="426">
        <f>Borang!K$106</f>
        <v>0</v>
      </c>
      <c r="H31" s="426">
        <f>Borang!L$106</f>
        <v>0</v>
      </c>
      <c r="I31" s="426">
        <f>Borang!M$106</f>
        <v>0</v>
      </c>
      <c r="J31" s="426">
        <f>Borang!N$106</f>
        <v>0</v>
      </c>
      <c r="K31" s="426">
        <f>Borang!O$106</f>
        <v>0</v>
      </c>
      <c r="L31" s="426">
        <f>Borang!P$106</f>
        <v>0</v>
      </c>
      <c r="M31" s="426">
        <f>Borang!Q$106</f>
        <v>0</v>
      </c>
      <c r="N31" s="426">
        <f>Borang!R$106</f>
        <v>0</v>
      </c>
      <c r="O31" s="426">
        <f>Borang!S$106</f>
        <v>0</v>
      </c>
      <c r="P31" s="426">
        <f>Borang!T$106</f>
        <v>0</v>
      </c>
      <c r="Q31" s="426">
        <f>Borang!U$106</f>
        <v>0</v>
      </c>
      <c r="R31" s="426">
        <f>Borang!V$106</f>
        <v>0</v>
      </c>
      <c r="S31" s="426">
        <f>Borang!W$106</f>
        <v>0</v>
      </c>
      <c r="T31" s="426">
        <f>Borang!X$106</f>
        <v>0</v>
      </c>
      <c r="U31" s="426">
        <f>Borang!Y$106</f>
        <v>0</v>
      </c>
      <c r="W31">
        <f t="shared" si="0"/>
        <v>0</v>
      </c>
    </row>
    <row r="32" spans="1:23">
      <c r="B32">
        <v>25</v>
      </c>
      <c r="C32" s="39" t="str">
        <f>Borang!H$109</f>
        <v/>
      </c>
      <c r="D32" s="426" t="str">
        <f>IF(C32="","",Borang!I$109)</f>
        <v/>
      </c>
      <c r="E32" s="426">
        <f>Borang!J$109</f>
        <v>0</v>
      </c>
      <c r="F32" s="426" t="e">
        <f>Borang!#REF!</f>
        <v>#REF!</v>
      </c>
      <c r="G32" s="426">
        <f>Borang!K$109</f>
        <v>0</v>
      </c>
      <c r="H32" s="426">
        <f>Borang!L$109</f>
        <v>0</v>
      </c>
      <c r="I32" s="426">
        <f>Borang!M$109</f>
        <v>0</v>
      </c>
      <c r="J32" s="426">
        <f>Borang!N$109</f>
        <v>0</v>
      </c>
      <c r="K32" s="426">
        <f>Borang!O$109</f>
        <v>0</v>
      </c>
      <c r="L32" s="426">
        <f>Borang!P$109</f>
        <v>0</v>
      </c>
      <c r="M32" s="426">
        <f>Borang!Q$109</f>
        <v>0</v>
      </c>
      <c r="N32" s="426">
        <f>Borang!R$109</f>
        <v>0</v>
      </c>
      <c r="O32" s="426">
        <f>Borang!S$109</f>
        <v>0</v>
      </c>
      <c r="P32" s="426">
        <f>Borang!T$109</f>
        <v>0</v>
      </c>
      <c r="Q32" s="426">
        <f>Borang!U$109</f>
        <v>0</v>
      </c>
      <c r="R32" s="426">
        <f>Borang!V$109</f>
        <v>0</v>
      </c>
      <c r="S32" s="426">
        <f>Borang!W$109</f>
        <v>0</v>
      </c>
      <c r="T32" s="426">
        <f>Borang!X$109</f>
        <v>0</v>
      </c>
      <c r="U32" s="426">
        <f>Borang!Y$109</f>
        <v>0</v>
      </c>
      <c r="W32">
        <f t="shared" si="0"/>
        <v>0</v>
      </c>
    </row>
    <row r="33" spans="1:23">
      <c r="B33">
        <v>26</v>
      </c>
      <c r="C33" s="39" t="str">
        <f>Borang!H$112</f>
        <v/>
      </c>
      <c r="D33" s="426" t="str">
        <f>IF(C33="","",Borang!I$112)</f>
        <v/>
      </c>
      <c r="E33" s="426">
        <f>Borang!J$112</f>
        <v>0</v>
      </c>
      <c r="F33" s="426" t="e">
        <f>Borang!#REF!</f>
        <v>#REF!</v>
      </c>
      <c r="G33" s="426">
        <f>Borang!K$112</f>
        <v>0</v>
      </c>
      <c r="H33" s="426">
        <f>Borang!L$112</f>
        <v>0</v>
      </c>
      <c r="I33" s="426">
        <f>Borang!M$112</f>
        <v>0</v>
      </c>
      <c r="J33" s="426">
        <f>Borang!N$112</f>
        <v>0</v>
      </c>
      <c r="K33" s="426">
        <f>Borang!O$112</f>
        <v>0</v>
      </c>
      <c r="L33" s="426">
        <f>Borang!P$112</f>
        <v>0</v>
      </c>
      <c r="M33" s="426">
        <f>Borang!Q$112</f>
        <v>0</v>
      </c>
      <c r="N33" s="426">
        <f>Borang!R$112</f>
        <v>0</v>
      </c>
      <c r="O33" s="426">
        <f>Borang!S$112</f>
        <v>0</v>
      </c>
      <c r="P33" s="426">
        <f>Borang!T$112</f>
        <v>0</v>
      </c>
      <c r="Q33" s="426">
        <f>Borang!U$112</f>
        <v>0</v>
      </c>
      <c r="R33" s="426">
        <f>Borang!V$112</f>
        <v>0</v>
      </c>
      <c r="S33" s="426">
        <f>Borang!W$112</f>
        <v>0</v>
      </c>
      <c r="T33" s="426">
        <f>Borang!X$112</f>
        <v>0</v>
      </c>
      <c r="U33" s="426">
        <f>Borang!Y$112</f>
        <v>0</v>
      </c>
      <c r="W33">
        <f t="shared" si="0"/>
        <v>0</v>
      </c>
    </row>
    <row r="34" spans="1:23">
      <c r="B34">
        <v>27</v>
      </c>
      <c r="C34" s="39" t="str">
        <f>Borang!H$115</f>
        <v/>
      </c>
      <c r="D34" s="426" t="str">
        <f>IF(C34="","",Borang!I$115)</f>
        <v/>
      </c>
      <c r="E34" s="426">
        <f>Borang!J$115</f>
        <v>0</v>
      </c>
      <c r="F34" s="426" t="e">
        <f>Borang!#REF!</f>
        <v>#REF!</v>
      </c>
      <c r="G34" s="426">
        <f>Borang!K$115</f>
        <v>0</v>
      </c>
      <c r="H34" s="426">
        <f>Borang!L$115</f>
        <v>0</v>
      </c>
      <c r="I34" s="426">
        <f>Borang!M$115</f>
        <v>0</v>
      </c>
      <c r="J34" s="426">
        <f>Borang!N$115</f>
        <v>0</v>
      </c>
      <c r="K34" s="426">
        <f>Borang!O$115</f>
        <v>0</v>
      </c>
      <c r="L34" s="426">
        <f>Borang!P$115</f>
        <v>0</v>
      </c>
      <c r="M34" s="426">
        <f>Borang!Q$115</f>
        <v>0</v>
      </c>
      <c r="N34" s="426">
        <f>Borang!R$115</f>
        <v>0</v>
      </c>
      <c r="O34" s="426">
        <f>Borang!S$115</f>
        <v>0</v>
      </c>
      <c r="P34" s="426">
        <f>Borang!T$115</f>
        <v>0</v>
      </c>
      <c r="Q34" s="426">
        <f>Borang!U$115</f>
        <v>0</v>
      </c>
      <c r="R34" s="426">
        <f>Borang!V$115</f>
        <v>0</v>
      </c>
      <c r="S34" s="426">
        <f>Borang!W$115</f>
        <v>0</v>
      </c>
      <c r="T34" s="426">
        <f>Borang!X$115</f>
        <v>0</v>
      </c>
      <c r="U34" s="426">
        <f>Borang!Y$115</f>
        <v>0</v>
      </c>
      <c r="W34">
        <f t="shared" si="0"/>
        <v>0</v>
      </c>
    </row>
    <row r="35" spans="1:23">
      <c r="B35">
        <v>32</v>
      </c>
      <c r="C35" s="39" t="str">
        <f>Borang!H$118</f>
        <v/>
      </c>
      <c r="D35" s="426" t="str">
        <f>IF(C35="","",Borang!I$118)</f>
        <v/>
      </c>
      <c r="E35" s="426">
        <f>Borang!J$118</f>
        <v>0</v>
      </c>
      <c r="F35" s="426" t="e">
        <f>Borang!#REF!</f>
        <v>#REF!</v>
      </c>
      <c r="G35" s="426">
        <f>Borang!K$118</f>
        <v>0</v>
      </c>
      <c r="H35" s="426">
        <f>Borang!L$118</f>
        <v>0</v>
      </c>
      <c r="I35" s="426">
        <f>Borang!M$118</f>
        <v>0</v>
      </c>
      <c r="J35" s="426">
        <f>Borang!N$118</f>
        <v>0</v>
      </c>
      <c r="K35" s="426">
        <f>Borang!O$118</f>
        <v>0</v>
      </c>
      <c r="L35" s="426">
        <f>Borang!P$118</f>
        <v>0</v>
      </c>
      <c r="M35" s="426">
        <f>Borang!Q$118</f>
        <v>0</v>
      </c>
      <c r="N35" s="426">
        <f>Borang!R$118</f>
        <v>0</v>
      </c>
      <c r="O35" s="426">
        <f>Borang!S$118</f>
        <v>0</v>
      </c>
      <c r="P35" s="426">
        <f>Borang!T$118</f>
        <v>0</v>
      </c>
      <c r="Q35" s="426">
        <f>Borang!U$118</f>
        <v>0</v>
      </c>
      <c r="R35" s="426">
        <f>Borang!V$118</f>
        <v>0</v>
      </c>
      <c r="S35" s="426">
        <f>Borang!W$118</f>
        <v>0</v>
      </c>
      <c r="T35" s="426">
        <f>Borang!X$118</f>
        <v>0</v>
      </c>
      <c r="U35" s="426">
        <f>Borang!Y$118</f>
        <v>0</v>
      </c>
      <c r="W35">
        <f t="shared" si="0"/>
        <v>0</v>
      </c>
    </row>
    <row r="36" spans="1:23">
      <c r="B36">
        <v>35</v>
      </c>
      <c r="C36" s="39" t="str">
        <f>Borang!H$122</f>
        <v/>
      </c>
      <c r="D36" s="426" t="str">
        <f>IF(C36="","",Borang!I$122)</f>
        <v/>
      </c>
      <c r="E36" s="426">
        <f>Borang!J$122</f>
        <v>0</v>
      </c>
      <c r="F36" s="426" t="e">
        <f>Borang!#REF!</f>
        <v>#REF!</v>
      </c>
      <c r="G36" s="426">
        <f>Borang!K$122</f>
        <v>0</v>
      </c>
      <c r="H36" s="426">
        <f>Borang!L$122</f>
        <v>0</v>
      </c>
      <c r="I36" s="426">
        <f>Borang!M$122</f>
        <v>0</v>
      </c>
      <c r="J36" s="426">
        <f>Borang!N$122</f>
        <v>0</v>
      </c>
      <c r="K36" s="426">
        <f>Borang!O$122</f>
        <v>0</v>
      </c>
      <c r="L36" s="426">
        <f>Borang!P$122</f>
        <v>0</v>
      </c>
      <c r="M36" s="426">
        <f>Borang!Q$122</f>
        <v>0</v>
      </c>
      <c r="N36" s="426">
        <f>Borang!R$122</f>
        <v>0</v>
      </c>
      <c r="O36" s="426">
        <f>Borang!S$122</f>
        <v>0</v>
      </c>
      <c r="P36" s="426">
        <f>Borang!T$122</f>
        <v>0</v>
      </c>
      <c r="Q36" s="426">
        <f>Borang!U$122</f>
        <v>0</v>
      </c>
      <c r="R36" s="426">
        <f>Borang!V$122</f>
        <v>0</v>
      </c>
      <c r="S36" s="426">
        <f>Borang!W$122</f>
        <v>0</v>
      </c>
      <c r="T36" s="426">
        <f>Borang!X$122</f>
        <v>0</v>
      </c>
      <c r="U36" s="426">
        <f>Borang!Y$122</f>
        <v>0</v>
      </c>
      <c r="W36">
        <f t="shared" si="0"/>
        <v>0</v>
      </c>
    </row>
    <row r="37" spans="1:23">
      <c r="B37">
        <v>37</v>
      </c>
      <c r="C37" s="39" t="str">
        <f>Borang!H$125</f>
        <v/>
      </c>
      <c r="D37" s="426" t="str">
        <f>IF(C37="","",Borang!I$125)</f>
        <v/>
      </c>
      <c r="E37" s="426">
        <f>Borang!J$125</f>
        <v>0</v>
      </c>
      <c r="F37" s="426" t="e">
        <f>Borang!#REF!</f>
        <v>#REF!</v>
      </c>
      <c r="G37" s="426">
        <f>Borang!K$125</f>
        <v>0</v>
      </c>
      <c r="H37" s="426">
        <f>Borang!L$125</f>
        <v>0</v>
      </c>
      <c r="I37" s="426">
        <f>Borang!M$125</f>
        <v>0</v>
      </c>
      <c r="J37" s="426">
        <f>Borang!N$125</f>
        <v>0</v>
      </c>
      <c r="K37" s="426">
        <f>Borang!O$125</f>
        <v>0</v>
      </c>
      <c r="L37" s="426">
        <f>Borang!P$125</f>
        <v>0</v>
      </c>
      <c r="M37" s="426">
        <f>Borang!Q$125</f>
        <v>0</v>
      </c>
      <c r="N37" s="426">
        <f>Borang!R$125</f>
        <v>0</v>
      </c>
      <c r="O37" s="426">
        <f>Borang!S$125</f>
        <v>0</v>
      </c>
      <c r="P37" s="426">
        <f>Borang!T$125</f>
        <v>0</v>
      </c>
      <c r="Q37" s="426">
        <f>Borang!U$125</f>
        <v>0</v>
      </c>
      <c r="R37" s="426">
        <f>Borang!V$125</f>
        <v>0</v>
      </c>
      <c r="S37" s="426">
        <f>Borang!W$125</f>
        <v>0</v>
      </c>
      <c r="T37" s="426">
        <f>Borang!X$125</f>
        <v>0</v>
      </c>
      <c r="U37" s="426">
        <f>Borang!Y$125</f>
        <v>0</v>
      </c>
      <c r="W37">
        <f t="shared" si="0"/>
        <v>0</v>
      </c>
    </row>
    <row r="38" spans="1:23">
      <c r="A38" t="s">
        <v>104</v>
      </c>
      <c r="C38" s="39" t="str">
        <f>Borang!H$152</f>
        <v/>
      </c>
      <c r="D38" s="426" t="str">
        <f>IF(C38="","",Borang!I$152)</f>
        <v/>
      </c>
      <c r="E38" s="426">
        <f>Borang!J$152</f>
        <v>0</v>
      </c>
      <c r="F38" s="426" t="e">
        <f>Borang!#REF!</f>
        <v>#REF!</v>
      </c>
      <c r="G38" s="426">
        <f>Borang!K$152</f>
        <v>0</v>
      </c>
      <c r="H38" s="426">
        <f>Borang!L$152</f>
        <v>0</v>
      </c>
      <c r="I38" s="426">
        <f>Borang!M$152</f>
        <v>0</v>
      </c>
      <c r="J38" s="426">
        <f>Borang!N$152</f>
        <v>0</v>
      </c>
      <c r="K38" s="426">
        <f>Borang!O$152</f>
        <v>0</v>
      </c>
      <c r="L38" s="426">
        <f>Borang!P$152</f>
        <v>0</v>
      </c>
      <c r="M38" s="426">
        <f>Borang!Q$152</f>
        <v>0</v>
      </c>
      <c r="N38" s="426">
        <f>Borang!R$152</f>
        <v>0</v>
      </c>
      <c r="O38" s="426">
        <f>Borang!S$152</f>
        <v>0</v>
      </c>
      <c r="P38" s="426">
        <f>Borang!T$152</f>
        <v>0</v>
      </c>
      <c r="Q38" s="426">
        <f>Borang!U$152</f>
        <v>0</v>
      </c>
      <c r="R38" s="426">
        <f>Borang!V$152</f>
        <v>0</v>
      </c>
      <c r="S38" s="426">
        <f>Borang!W$152</f>
        <v>0</v>
      </c>
      <c r="T38" s="426">
        <f>Borang!X$152</f>
        <v>0</v>
      </c>
      <c r="U38" s="426">
        <f>Borang!Y$152</f>
        <v>0</v>
      </c>
      <c r="W38">
        <f>IF(D38="",0,1)</f>
        <v>0</v>
      </c>
    </row>
    <row r="39" spans="1:23">
      <c r="B39">
        <v>40</v>
      </c>
      <c r="C39" s="39" t="str">
        <f>Borang!H$131</f>
        <v/>
      </c>
      <c r="D39" s="426" t="str">
        <f>IF(C39="","",Borang!I$131)</f>
        <v/>
      </c>
      <c r="E39" s="426">
        <f>Borang!J$143</f>
        <v>0</v>
      </c>
      <c r="F39" s="426" t="e">
        <f>Borang!#REF!</f>
        <v>#REF!</v>
      </c>
      <c r="G39" s="426">
        <f>Borang!K$143</f>
        <v>0</v>
      </c>
      <c r="H39" s="426">
        <f>Borang!L$143</f>
        <v>0</v>
      </c>
      <c r="I39" s="426">
        <f>Borang!M$143</f>
        <v>0</v>
      </c>
      <c r="J39" s="426">
        <f>Borang!N$143</f>
        <v>0</v>
      </c>
      <c r="K39" s="426">
        <f>Borang!O$143</f>
        <v>0</v>
      </c>
      <c r="L39" s="426">
        <f>Borang!P$143</f>
        <v>0</v>
      </c>
      <c r="M39" s="426">
        <f>Borang!Q$143</f>
        <v>0</v>
      </c>
      <c r="N39" s="426">
        <f>Borang!R$143</f>
        <v>0</v>
      </c>
      <c r="O39" s="426">
        <f>Borang!S$143</f>
        <v>0</v>
      </c>
      <c r="P39" s="426">
        <f>Borang!T$143</f>
        <v>0</v>
      </c>
      <c r="Q39" s="426">
        <f>Borang!U$143</f>
        <v>0</v>
      </c>
      <c r="R39" s="426">
        <f>Borang!V$143</f>
        <v>0</v>
      </c>
      <c r="S39" s="426">
        <f>Borang!W$143</f>
        <v>0</v>
      </c>
      <c r="T39" s="426">
        <f>Borang!X$143</f>
        <v>0</v>
      </c>
      <c r="U39" s="426">
        <f>Borang!Y$143</f>
        <v>0</v>
      </c>
      <c r="W39">
        <f t="shared" si="0"/>
        <v>0</v>
      </c>
    </row>
    <row r="40" spans="1:23">
      <c r="B40">
        <v>47</v>
      </c>
      <c r="C40" s="39" t="str">
        <f>Borang!H$137</f>
        <v/>
      </c>
      <c r="D40" s="426" t="str">
        <f>IF(C40="","",Borang!I$137)</f>
        <v/>
      </c>
      <c r="E40" s="426">
        <f>Borang!J$131</f>
        <v>0</v>
      </c>
      <c r="F40" s="426" t="e">
        <f>Borang!#REF!</f>
        <v>#REF!</v>
      </c>
      <c r="G40" s="426">
        <f>Borang!K$131</f>
        <v>0</v>
      </c>
      <c r="H40" s="426">
        <f>Borang!L$131</f>
        <v>0</v>
      </c>
      <c r="I40" s="426">
        <f>Borang!M$131</f>
        <v>0</v>
      </c>
      <c r="J40" s="426">
        <f>Borang!N$131</f>
        <v>0</v>
      </c>
      <c r="K40" s="426">
        <f>Borang!O$131</f>
        <v>0</v>
      </c>
      <c r="L40" s="426">
        <f>Borang!P$131</f>
        <v>0</v>
      </c>
      <c r="M40" s="426">
        <f>Borang!Q$131</f>
        <v>0</v>
      </c>
      <c r="N40" s="426">
        <f>Borang!R$131</f>
        <v>0</v>
      </c>
      <c r="O40" s="426">
        <f>Borang!S$131</f>
        <v>0</v>
      </c>
      <c r="P40" s="426">
        <f>Borang!T$131</f>
        <v>0</v>
      </c>
      <c r="Q40" s="426">
        <f>Borang!U$131</f>
        <v>0</v>
      </c>
      <c r="R40" s="426">
        <f>Borang!V$131</f>
        <v>0</v>
      </c>
      <c r="S40" s="426">
        <f>Borang!W$131</f>
        <v>0</v>
      </c>
      <c r="T40" s="426">
        <f>Borang!X$131</f>
        <v>0</v>
      </c>
      <c r="U40" s="426">
        <f>Borang!Y$131</f>
        <v>0</v>
      </c>
      <c r="W40">
        <f t="shared" si="0"/>
        <v>0</v>
      </c>
    </row>
    <row r="41" spans="1:23">
      <c r="B41">
        <v>48</v>
      </c>
      <c r="C41" s="39" t="str">
        <f>Borang!H$143</f>
        <v/>
      </c>
      <c r="D41" s="426" t="str">
        <f>IF(C41="","",Borang!I$143)</f>
        <v/>
      </c>
      <c r="E41" s="426">
        <f>Borang!J$137</f>
        <v>0</v>
      </c>
      <c r="F41" s="426" t="e">
        <f>Borang!#REF!</f>
        <v>#REF!</v>
      </c>
      <c r="G41" s="426">
        <f>Borang!K$137</f>
        <v>0</v>
      </c>
      <c r="H41" s="426">
        <f>Borang!L$137</f>
        <v>0</v>
      </c>
      <c r="I41" s="426">
        <f>Borang!M$137</f>
        <v>0</v>
      </c>
      <c r="J41" s="426">
        <f>Borang!N$137</f>
        <v>0</v>
      </c>
      <c r="K41" s="426">
        <f>Borang!O$137</f>
        <v>0</v>
      </c>
      <c r="L41" s="426">
        <f>Borang!P$137</f>
        <v>0</v>
      </c>
      <c r="M41" s="426">
        <f>Borang!Q$137</f>
        <v>0</v>
      </c>
      <c r="N41" s="426">
        <f>Borang!R$137</f>
        <v>0</v>
      </c>
      <c r="O41" s="426">
        <f>Borang!S$137</f>
        <v>0</v>
      </c>
      <c r="P41" s="426">
        <f>Borang!T$137</f>
        <v>0</v>
      </c>
      <c r="Q41" s="426">
        <f>Borang!U$137</f>
        <v>0</v>
      </c>
      <c r="R41" s="426">
        <f>Borang!V$137</f>
        <v>0</v>
      </c>
      <c r="S41" s="426">
        <f>Borang!W$137</f>
        <v>0</v>
      </c>
      <c r="T41" s="426">
        <f>Borang!X$137</f>
        <v>0</v>
      </c>
      <c r="U41" s="426">
        <f>Borang!Y$137</f>
        <v>0</v>
      </c>
      <c r="W41">
        <f t="shared" si="0"/>
        <v>0</v>
      </c>
    </row>
    <row r="42" spans="1:23">
      <c r="B42">
        <v>49</v>
      </c>
      <c r="C42" s="39" t="str">
        <f>Borang!H$146</f>
        <v/>
      </c>
      <c r="D42" s="426" t="str">
        <f>IF(C42="","",Borang!I$146)</f>
        <v/>
      </c>
      <c r="E42" s="426">
        <f>Borang!J$146</f>
        <v>0</v>
      </c>
      <c r="F42" s="426" t="e">
        <f>Borang!#REF!</f>
        <v>#REF!</v>
      </c>
      <c r="G42" s="426">
        <f>Borang!K$146</f>
        <v>0</v>
      </c>
      <c r="H42" s="426">
        <f>Borang!L$146</f>
        <v>0</v>
      </c>
      <c r="I42" s="426">
        <f>Borang!M$146</f>
        <v>0</v>
      </c>
      <c r="J42" s="426">
        <f>Borang!N$146</f>
        <v>0</v>
      </c>
      <c r="K42" s="426">
        <f>Borang!O$146</f>
        <v>0</v>
      </c>
      <c r="L42" s="426">
        <f>Borang!P$146</f>
        <v>0</v>
      </c>
      <c r="M42" s="426">
        <f>Borang!Q$146</f>
        <v>0</v>
      </c>
      <c r="N42" s="426">
        <f>Borang!R$146</f>
        <v>0</v>
      </c>
      <c r="O42" s="426">
        <f>Borang!S$146</f>
        <v>0</v>
      </c>
      <c r="P42" s="426">
        <f>Borang!T$146</f>
        <v>0</v>
      </c>
      <c r="Q42" s="426">
        <f>Borang!U$146</f>
        <v>0</v>
      </c>
      <c r="R42" s="426">
        <f>Borang!V$146</f>
        <v>0</v>
      </c>
      <c r="S42" s="426">
        <f>Borang!W$146</f>
        <v>0</v>
      </c>
      <c r="T42" s="426">
        <f>Borang!X$146</f>
        <v>0</v>
      </c>
      <c r="U42" s="426">
        <f>Borang!Y$146</f>
        <v>0</v>
      </c>
      <c r="W42">
        <f t="shared" si="0"/>
        <v>0</v>
      </c>
    </row>
    <row r="43" spans="1:23">
      <c r="A43" s="249" t="s">
        <v>268</v>
      </c>
      <c r="C43" s="39" t="str">
        <f>Borang!H$213</f>
        <v/>
      </c>
      <c r="D43" s="426" t="str">
        <f>IF(C43="","",Borang!I$213)</f>
        <v/>
      </c>
      <c r="E43" s="426">
        <f>Borang!J$213</f>
        <v>0</v>
      </c>
      <c r="F43" s="426" t="e">
        <f>Borang!#REF!</f>
        <v>#REF!</v>
      </c>
      <c r="G43" s="426">
        <f>Borang!K$213</f>
        <v>0</v>
      </c>
      <c r="H43" s="426">
        <f>Borang!L$213</f>
        <v>0</v>
      </c>
      <c r="I43" s="426">
        <f>Borang!M$213</f>
        <v>0</v>
      </c>
      <c r="J43" s="426">
        <f>Borang!N$213</f>
        <v>0</v>
      </c>
      <c r="K43" s="426">
        <f>Borang!O$213</f>
        <v>0</v>
      </c>
      <c r="L43" s="426">
        <f>Borang!P$213</f>
        <v>0</v>
      </c>
      <c r="M43" s="426">
        <f>Borang!Q$213</f>
        <v>0</v>
      </c>
      <c r="N43" s="426">
        <f>Borang!R$213</f>
        <v>0</v>
      </c>
      <c r="O43" s="426">
        <f>Borang!S$213</f>
        <v>0</v>
      </c>
      <c r="P43" s="426">
        <f>Borang!T$213</f>
        <v>0</v>
      </c>
      <c r="Q43" s="426">
        <f>Borang!U$213</f>
        <v>0</v>
      </c>
      <c r="R43" s="426">
        <f>Borang!V$213</f>
        <v>0</v>
      </c>
      <c r="S43" s="426">
        <f>Borang!W$213</f>
        <v>0</v>
      </c>
      <c r="T43" s="426">
        <f>Borang!X$213</f>
        <v>0</v>
      </c>
      <c r="U43" s="426">
        <f>Borang!Y$213</f>
        <v>0</v>
      </c>
      <c r="W43">
        <f>IF(D43="",0,1)</f>
        <v>0</v>
      </c>
    </row>
    <row r="44" spans="1:23">
      <c r="B44">
        <v>31</v>
      </c>
      <c r="C44" s="39" t="str">
        <f>Borang!H$155</f>
        <v/>
      </c>
      <c r="D44" s="426" t="str">
        <f>IF(C44="","",Borang!I$155)</f>
        <v/>
      </c>
      <c r="E44" s="426">
        <f>Borang!J$155</f>
        <v>0</v>
      </c>
      <c r="F44" s="426" t="e">
        <f>Borang!#REF!</f>
        <v>#REF!</v>
      </c>
      <c r="G44" s="426">
        <f>Borang!K$155</f>
        <v>0</v>
      </c>
      <c r="H44" s="426">
        <f>Borang!L$155</f>
        <v>0</v>
      </c>
      <c r="I44" s="426">
        <f>Borang!M$155</f>
        <v>0</v>
      </c>
      <c r="J44" s="426">
        <f>Borang!N$155</f>
        <v>0</v>
      </c>
      <c r="K44" s="426">
        <f>Borang!O$155</f>
        <v>0</v>
      </c>
      <c r="L44" s="426">
        <f>Borang!P$155</f>
        <v>0</v>
      </c>
      <c r="M44" s="426">
        <f>Borang!Q$155</f>
        <v>0</v>
      </c>
      <c r="N44" s="426">
        <f>Borang!R$155</f>
        <v>0</v>
      </c>
      <c r="O44" s="426">
        <f>Borang!S$155</f>
        <v>0</v>
      </c>
      <c r="P44" s="426">
        <f>Borang!T$155</f>
        <v>0</v>
      </c>
      <c r="Q44" s="426">
        <f>Borang!U$155</f>
        <v>0</v>
      </c>
      <c r="R44" s="426">
        <f>Borang!V$155</f>
        <v>0</v>
      </c>
      <c r="S44" s="426">
        <f>Borang!W$155</f>
        <v>0</v>
      </c>
      <c r="T44" s="426">
        <f>Borang!X$155</f>
        <v>0</v>
      </c>
      <c r="U44" s="426">
        <f>Borang!Y$155</f>
        <v>0</v>
      </c>
      <c r="W44">
        <f t="shared" si="0"/>
        <v>0</v>
      </c>
    </row>
    <row r="45" spans="1:23">
      <c r="B45">
        <v>32</v>
      </c>
      <c r="C45" s="39" t="str">
        <f>Borang!H$161</f>
        <v/>
      </c>
      <c r="D45" s="426" t="str">
        <f>IF(C45="","",Borang!I$161)</f>
        <v/>
      </c>
      <c r="E45" s="426">
        <f>Borang!J$161</f>
        <v>0</v>
      </c>
      <c r="F45" s="426" t="e">
        <f>Borang!#REF!</f>
        <v>#REF!</v>
      </c>
      <c r="G45" s="426">
        <f>Borang!K$161</f>
        <v>0</v>
      </c>
      <c r="H45" s="426">
        <f>Borang!L$161</f>
        <v>0</v>
      </c>
      <c r="I45" s="426">
        <f>Borang!M$161</f>
        <v>0</v>
      </c>
      <c r="J45" s="426">
        <f>Borang!N$161</f>
        <v>0</v>
      </c>
      <c r="K45" s="426">
        <f>Borang!O$161</f>
        <v>0</v>
      </c>
      <c r="L45" s="426">
        <f>Borang!P$161</f>
        <v>0</v>
      </c>
      <c r="M45" s="426">
        <f>Borang!Q$161</f>
        <v>0</v>
      </c>
      <c r="N45" s="426">
        <f>Borang!R$161</f>
        <v>0</v>
      </c>
      <c r="O45" s="426">
        <f>Borang!S$161</f>
        <v>0</v>
      </c>
      <c r="P45" s="426">
        <f>Borang!T$161</f>
        <v>0</v>
      </c>
      <c r="Q45" s="426">
        <f>Borang!U$161</f>
        <v>0</v>
      </c>
      <c r="R45" s="426">
        <f>Borang!V$161</f>
        <v>0</v>
      </c>
      <c r="S45" s="426">
        <f>Borang!W$161</f>
        <v>0</v>
      </c>
      <c r="T45" s="426">
        <f>Borang!X$161</f>
        <v>0</v>
      </c>
      <c r="U45" s="426">
        <f>Borang!Y$161</f>
        <v>0</v>
      </c>
      <c r="W45">
        <f t="shared" si="0"/>
        <v>0</v>
      </c>
    </row>
    <row r="46" spans="1:23">
      <c r="B46" s="249">
        <v>33</v>
      </c>
      <c r="C46" s="39" t="str">
        <f>Borang!H$164</f>
        <v/>
      </c>
      <c r="D46" s="426" t="str">
        <f>IF(C46="","",Borang!I$164)</f>
        <v/>
      </c>
      <c r="E46" s="426">
        <f>Borang!J$164</f>
        <v>0</v>
      </c>
      <c r="F46" s="426" t="e">
        <f>Borang!#REF!</f>
        <v>#REF!</v>
      </c>
      <c r="G46" s="426">
        <f>Borang!K$164</f>
        <v>0</v>
      </c>
      <c r="H46" s="426">
        <f>Borang!L$164</f>
        <v>0</v>
      </c>
      <c r="I46" s="426">
        <f>Borang!M$164</f>
        <v>0</v>
      </c>
      <c r="J46" s="426">
        <f>Borang!N$164</f>
        <v>0</v>
      </c>
      <c r="K46" s="426">
        <f>Borang!O$164</f>
        <v>0</v>
      </c>
      <c r="L46" s="426">
        <f>Borang!P$164</f>
        <v>0</v>
      </c>
      <c r="M46" s="426">
        <f>Borang!Q$164</f>
        <v>0</v>
      </c>
      <c r="N46" s="426">
        <f>Borang!R$164</f>
        <v>0</v>
      </c>
      <c r="O46" s="426">
        <f>Borang!S$164</f>
        <v>0</v>
      </c>
      <c r="P46" s="426">
        <f>Borang!T$164</f>
        <v>0</v>
      </c>
      <c r="Q46" s="426">
        <f>Borang!U$164</f>
        <v>0</v>
      </c>
      <c r="R46" s="426">
        <f>Borang!V$164</f>
        <v>0</v>
      </c>
      <c r="S46" s="426">
        <f>Borang!W$164</f>
        <v>0</v>
      </c>
      <c r="T46" s="426">
        <f>Borang!X$164</f>
        <v>0</v>
      </c>
      <c r="U46" s="426">
        <f>Borang!Y$164</f>
        <v>0</v>
      </c>
      <c r="W46">
        <f t="shared" si="0"/>
        <v>0</v>
      </c>
    </row>
    <row r="47" spans="1:23">
      <c r="B47" s="249">
        <v>34</v>
      </c>
      <c r="C47" s="39" t="str">
        <f>Borang!H$170</f>
        <v/>
      </c>
      <c r="D47" s="426" t="str">
        <f>IF(C47="","",Borang!I$170)</f>
        <v/>
      </c>
      <c r="E47" s="426">
        <f>Borang!J$170</f>
        <v>0</v>
      </c>
      <c r="F47" s="426" t="e">
        <f>Borang!#REF!</f>
        <v>#REF!</v>
      </c>
      <c r="G47" s="426">
        <f>Borang!K$170</f>
        <v>0</v>
      </c>
      <c r="H47" s="426">
        <f>Borang!L$170</f>
        <v>0</v>
      </c>
      <c r="I47" s="426">
        <f>Borang!M$170</f>
        <v>0</v>
      </c>
      <c r="J47" s="426">
        <f>Borang!N$170</f>
        <v>0</v>
      </c>
      <c r="K47" s="426">
        <f>Borang!O$170</f>
        <v>0</v>
      </c>
      <c r="L47" s="426">
        <f>Borang!P$170</f>
        <v>0</v>
      </c>
      <c r="M47" s="426">
        <f>Borang!Q$170</f>
        <v>0</v>
      </c>
      <c r="N47" s="426">
        <f>Borang!R$170</f>
        <v>0</v>
      </c>
      <c r="O47" s="426">
        <f>Borang!S$170</f>
        <v>0</v>
      </c>
      <c r="P47" s="426">
        <f>Borang!T$170</f>
        <v>0</v>
      </c>
      <c r="Q47" s="426">
        <f>Borang!U$170</f>
        <v>0</v>
      </c>
      <c r="R47" s="426">
        <f>Borang!V$170</f>
        <v>0</v>
      </c>
      <c r="S47" s="426">
        <f>Borang!W$170</f>
        <v>0</v>
      </c>
      <c r="T47" s="426">
        <f>Borang!X$170</f>
        <v>0</v>
      </c>
      <c r="U47" s="426">
        <f>Borang!Y$170</f>
        <v>0</v>
      </c>
      <c r="W47">
        <f t="shared" si="0"/>
        <v>0</v>
      </c>
    </row>
    <row r="48" spans="1:23">
      <c r="B48" s="249">
        <v>35</v>
      </c>
      <c r="C48" s="39" t="str">
        <f>Borang!H$174</f>
        <v>*</v>
      </c>
      <c r="D48" s="426" t="str">
        <f>IF(C48="","",Borang!I$174)</f>
        <v>Kurang</v>
      </c>
      <c r="E48" s="426">
        <f>Borang!J$174</f>
        <v>0</v>
      </c>
      <c r="F48" s="426" t="e">
        <f>Borang!#REF!</f>
        <v>#REF!</v>
      </c>
      <c r="G48" s="426">
        <f>Borang!K$174</f>
        <v>0</v>
      </c>
      <c r="H48" s="426">
        <f>Borang!L$174</f>
        <v>0</v>
      </c>
      <c r="I48" s="426">
        <f>Borang!M$174</f>
        <v>0</v>
      </c>
      <c r="J48" s="426">
        <f>Borang!N$174</f>
        <v>0</v>
      </c>
      <c r="K48" s="426">
        <f>Borang!O$174</f>
        <v>0</v>
      </c>
      <c r="L48" s="426">
        <f>Borang!P$174</f>
        <v>0</v>
      </c>
      <c r="M48" s="426">
        <f>Borang!Q$174</f>
        <v>0</v>
      </c>
      <c r="N48" s="426">
        <f>Borang!R$174</f>
        <v>0</v>
      </c>
      <c r="O48" s="426">
        <f>Borang!S$174</f>
        <v>0</v>
      </c>
      <c r="P48" s="426">
        <f>Borang!T$174</f>
        <v>0</v>
      </c>
      <c r="Q48" s="426">
        <f>Borang!U$174</f>
        <v>0</v>
      </c>
      <c r="R48" s="426">
        <f>Borang!V$174</f>
        <v>0</v>
      </c>
      <c r="S48" s="426">
        <f>Borang!W$174</f>
        <v>0</v>
      </c>
      <c r="T48" s="426">
        <f>Borang!X$174</f>
        <v>0</v>
      </c>
      <c r="U48" s="426">
        <f>Borang!Y$174</f>
        <v>0</v>
      </c>
      <c r="W48">
        <f t="shared" si="0"/>
        <v>1</v>
      </c>
    </row>
    <row r="49" spans="2:23">
      <c r="B49" s="249">
        <v>36</v>
      </c>
      <c r="C49" s="39" t="str">
        <f>Borang!H$177</f>
        <v/>
      </c>
      <c r="D49" s="426" t="str">
        <f>IF(C49="","",Borang!I$177)</f>
        <v/>
      </c>
      <c r="E49" s="426">
        <f>Borang!J$177</f>
        <v>0</v>
      </c>
      <c r="F49" s="426" t="e">
        <f>Borang!#REF!</f>
        <v>#REF!</v>
      </c>
      <c r="G49" s="426">
        <f>Borang!K$177</f>
        <v>0</v>
      </c>
      <c r="H49" s="426">
        <f>Borang!L$177</f>
        <v>0</v>
      </c>
      <c r="I49" s="426">
        <f>Borang!M$177</f>
        <v>0</v>
      </c>
      <c r="J49" s="426">
        <f>Borang!N$177</f>
        <v>0</v>
      </c>
      <c r="K49" s="426">
        <f>Borang!O$177</f>
        <v>0</v>
      </c>
      <c r="L49" s="426">
        <f>Borang!P$177</f>
        <v>0</v>
      </c>
      <c r="M49" s="426">
        <f>Borang!Q$177</f>
        <v>0</v>
      </c>
      <c r="N49" s="426">
        <f>Borang!R$177</f>
        <v>0</v>
      </c>
      <c r="O49" s="426">
        <f>Borang!S$177</f>
        <v>0</v>
      </c>
      <c r="P49" s="426">
        <f>Borang!T$177</f>
        <v>0</v>
      </c>
      <c r="Q49" s="426">
        <f>Borang!U$177</f>
        <v>0</v>
      </c>
      <c r="R49" s="426">
        <f>Borang!V$177</f>
        <v>0</v>
      </c>
      <c r="S49" s="426">
        <f>Borang!W$177</f>
        <v>0</v>
      </c>
      <c r="T49" s="426">
        <f>Borang!X$177</f>
        <v>0</v>
      </c>
      <c r="U49" s="426">
        <f>Borang!Y$177</f>
        <v>0</v>
      </c>
      <c r="W49">
        <f t="shared" ref="W49:W57" si="3">IF(D49="",0,1)</f>
        <v>0</v>
      </c>
    </row>
    <row r="50" spans="2:23">
      <c r="B50" s="249">
        <v>37</v>
      </c>
      <c r="C50" s="39" t="str">
        <f>Borang!H$183</f>
        <v/>
      </c>
      <c r="D50" s="426" t="str">
        <f>IF(C50="","",Borang!I$183)</f>
        <v/>
      </c>
      <c r="E50" s="426">
        <f>Borang!J$183</f>
        <v>0</v>
      </c>
      <c r="F50" s="426" t="e">
        <f>Borang!#REF!</f>
        <v>#REF!</v>
      </c>
      <c r="G50" s="426">
        <f>Borang!K$183</f>
        <v>0</v>
      </c>
      <c r="H50" s="426">
        <f>Borang!L$183</f>
        <v>0</v>
      </c>
      <c r="I50" s="426">
        <f>Borang!M$183</f>
        <v>0</v>
      </c>
      <c r="J50" s="426">
        <f>Borang!N$183</f>
        <v>0</v>
      </c>
      <c r="K50" s="426">
        <f>Borang!O$183</f>
        <v>0</v>
      </c>
      <c r="L50" s="426">
        <f>Borang!P$183</f>
        <v>0</v>
      </c>
      <c r="M50" s="426">
        <f>Borang!Q$183</f>
        <v>0</v>
      </c>
      <c r="N50" s="426">
        <f>Borang!R$183</f>
        <v>0</v>
      </c>
      <c r="O50" s="426">
        <f>Borang!S$183</f>
        <v>0</v>
      </c>
      <c r="P50" s="426">
        <f>Borang!T$183</f>
        <v>0</v>
      </c>
      <c r="Q50" s="426">
        <f>Borang!U$183</f>
        <v>0</v>
      </c>
      <c r="R50" s="426">
        <f>Borang!V$183</f>
        <v>0</v>
      </c>
      <c r="S50" s="426">
        <f>Borang!W$183</f>
        <v>0</v>
      </c>
      <c r="T50" s="426">
        <f>Borang!X$183</f>
        <v>0</v>
      </c>
      <c r="U50" s="426">
        <f>Borang!Y$183</f>
        <v>0</v>
      </c>
      <c r="W50">
        <f t="shared" si="3"/>
        <v>0</v>
      </c>
    </row>
    <row r="51" spans="2:23">
      <c r="B51" s="249">
        <v>38</v>
      </c>
      <c r="C51" s="39" t="str">
        <f>Borang!H$186</f>
        <v/>
      </c>
      <c r="D51" s="426" t="str">
        <f>IF(C51="","",Borang!I$186)</f>
        <v/>
      </c>
      <c r="E51" s="426">
        <f>Borang!J$186</f>
        <v>0</v>
      </c>
      <c r="F51" s="426" t="e">
        <f>Borang!#REF!</f>
        <v>#REF!</v>
      </c>
      <c r="G51" s="426">
        <f>Borang!K$186</f>
        <v>0</v>
      </c>
      <c r="H51" s="426">
        <f>Borang!L$186</f>
        <v>0</v>
      </c>
      <c r="I51" s="426">
        <f>Borang!M$186</f>
        <v>0</v>
      </c>
      <c r="J51" s="426">
        <f>Borang!N$186</f>
        <v>0</v>
      </c>
      <c r="K51" s="426">
        <f>Borang!O$186</f>
        <v>0</v>
      </c>
      <c r="L51" s="426">
        <f>Borang!P$186</f>
        <v>0</v>
      </c>
      <c r="M51" s="426">
        <f>Borang!Q$186</f>
        <v>0</v>
      </c>
      <c r="N51" s="426">
        <f>Borang!R$186</f>
        <v>0</v>
      </c>
      <c r="O51" s="426">
        <f>Borang!S$186</f>
        <v>0</v>
      </c>
      <c r="P51" s="426">
        <f>Borang!T$186</f>
        <v>0</v>
      </c>
      <c r="Q51" s="426">
        <f>Borang!U$186</f>
        <v>0</v>
      </c>
      <c r="R51" s="426">
        <f>Borang!V$186</f>
        <v>0</v>
      </c>
      <c r="S51" s="426">
        <f>Borang!W$186</f>
        <v>0</v>
      </c>
      <c r="T51" s="426">
        <f>Borang!X$186</f>
        <v>0</v>
      </c>
      <c r="U51" s="426">
        <f>Borang!Y$186</f>
        <v>0</v>
      </c>
      <c r="W51">
        <f t="shared" si="3"/>
        <v>0</v>
      </c>
    </row>
    <row r="52" spans="2:23">
      <c r="B52" s="249">
        <v>39</v>
      </c>
      <c r="C52" s="39" t="str">
        <f>Borang!H$189</f>
        <v/>
      </c>
      <c r="D52" s="426" t="str">
        <f>IF(C52="","",Borang!I$189)</f>
        <v/>
      </c>
      <c r="E52" s="426">
        <f>Borang!J$189</f>
        <v>0</v>
      </c>
      <c r="F52" s="426" t="e">
        <f>Borang!#REF!</f>
        <v>#REF!</v>
      </c>
      <c r="G52" s="426">
        <f>Borang!K$189</f>
        <v>0</v>
      </c>
      <c r="H52" s="426">
        <f>Borang!L$189</f>
        <v>0</v>
      </c>
      <c r="I52" s="426">
        <f>Borang!M$189</f>
        <v>0</v>
      </c>
      <c r="J52" s="426">
        <f>Borang!N$189</f>
        <v>0</v>
      </c>
      <c r="K52" s="426">
        <f>Borang!O$189</f>
        <v>0</v>
      </c>
      <c r="L52" s="426">
        <f>Borang!P$189</f>
        <v>0</v>
      </c>
      <c r="M52" s="426">
        <f>Borang!Q$189</f>
        <v>0</v>
      </c>
      <c r="N52" s="426">
        <f>Borang!R$189</f>
        <v>0</v>
      </c>
      <c r="O52" s="426">
        <f>Borang!S$189</f>
        <v>0</v>
      </c>
      <c r="P52" s="426">
        <f>Borang!T$189</f>
        <v>0</v>
      </c>
      <c r="Q52" s="426">
        <f>Borang!U$189</f>
        <v>0</v>
      </c>
      <c r="R52" s="426">
        <f>Borang!V$189</f>
        <v>0</v>
      </c>
      <c r="S52" s="426">
        <f>Borang!W$189</f>
        <v>0</v>
      </c>
      <c r="T52" s="426">
        <f>Borang!X$189</f>
        <v>0</v>
      </c>
      <c r="U52" s="426">
        <f>Borang!Y$189</f>
        <v>0</v>
      </c>
      <c r="W52">
        <f t="shared" si="3"/>
        <v>0</v>
      </c>
    </row>
    <row r="53" spans="2:23">
      <c r="B53" s="249">
        <v>40</v>
      </c>
      <c r="C53" s="39" t="str">
        <f>Borang!H$192</f>
        <v/>
      </c>
      <c r="D53" s="426" t="str">
        <f>IF(C53="","",Borang!I$192)</f>
        <v/>
      </c>
      <c r="E53" s="426">
        <f>Borang!J$192</f>
        <v>0</v>
      </c>
      <c r="F53" s="426" t="e">
        <f>Borang!#REF!</f>
        <v>#REF!</v>
      </c>
      <c r="G53" s="426">
        <f>Borang!K$192</f>
        <v>0</v>
      </c>
      <c r="H53" s="426">
        <f>Borang!L$192</f>
        <v>0</v>
      </c>
      <c r="I53" s="426">
        <f>Borang!M$192</f>
        <v>0</v>
      </c>
      <c r="J53" s="426">
        <f>Borang!N$192</f>
        <v>0</v>
      </c>
      <c r="K53" s="426">
        <f>Borang!O$192</f>
        <v>0</v>
      </c>
      <c r="L53" s="426">
        <f>Borang!P$192</f>
        <v>0</v>
      </c>
      <c r="M53" s="426">
        <f>Borang!Q$192</f>
        <v>0</v>
      </c>
      <c r="N53" s="426">
        <f>Borang!R$192</f>
        <v>0</v>
      </c>
      <c r="O53" s="426">
        <f>Borang!S$192</f>
        <v>0</v>
      </c>
      <c r="P53" s="426">
        <f>Borang!T$192</f>
        <v>0</v>
      </c>
      <c r="Q53" s="426">
        <f>Borang!U$192</f>
        <v>0</v>
      </c>
      <c r="R53" s="426">
        <f>Borang!V$192</f>
        <v>0</v>
      </c>
      <c r="S53" s="426">
        <f>Borang!W$192</f>
        <v>0</v>
      </c>
      <c r="T53" s="426">
        <f>Borang!X$192</f>
        <v>0</v>
      </c>
      <c r="U53" s="426">
        <f>Borang!Y$192</f>
        <v>0</v>
      </c>
      <c r="W53">
        <f t="shared" si="3"/>
        <v>0</v>
      </c>
    </row>
    <row r="54" spans="2:23">
      <c r="B54" s="249">
        <v>41</v>
      </c>
      <c r="C54" s="39" t="str">
        <f>Borang!H$195</f>
        <v/>
      </c>
      <c r="D54" s="426" t="str">
        <f>IF(C54="","",Borang!I$195)</f>
        <v/>
      </c>
      <c r="E54" s="426">
        <f>Borang!J$195</f>
        <v>0</v>
      </c>
      <c r="F54" s="426" t="e">
        <f>Borang!#REF!</f>
        <v>#REF!</v>
      </c>
      <c r="G54" s="426">
        <f>Borang!K$195</f>
        <v>0</v>
      </c>
      <c r="H54" s="426">
        <f>Borang!L$195</f>
        <v>0</v>
      </c>
      <c r="I54" s="426">
        <f>Borang!M$195</f>
        <v>0</v>
      </c>
      <c r="J54" s="426">
        <f>Borang!N$195</f>
        <v>0</v>
      </c>
      <c r="K54" s="426">
        <f>Borang!O$195</f>
        <v>0</v>
      </c>
      <c r="L54" s="426">
        <f>Borang!P$195</f>
        <v>0</v>
      </c>
      <c r="M54" s="426">
        <f>Borang!Q$195</f>
        <v>0</v>
      </c>
      <c r="N54" s="426">
        <f>Borang!R$195</f>
        <v>0</v>
      </c>
      <c r="O54" s="426">
        <f>Borang!S$195</f>
        <v>0</v>
      </c>
      <c r="P54" s="426">
        <f>Borang!T$195</f>
        <v>0</v>
      </c>
      <c r="Q54" s="426">
        <f>Borang!U$195</f>
        <v>0</v>
      </c>
      <c r="R54" s="426">
        <f>Borang!V$195</f>
        <v>0</v>
      </c>
      <c r="S54" s="426">
        <f>Borang!W$195</f>
        <v>0</v>
      </c>
      <c r="T54" s="426">
        <f>Borang!X$195</f>
        <v>0</v>
      </c>
      <c r="U54" s="426">
        <f>Borang!Y$195</f>
        <v>0</v>
      </c>
      <c r="W54">
        <f t="shared" si="3"/>
        <v>0</v>
      </c>
    </row>
    <row r="55" spans="2:23">
      <c r="B55" s="249">
        <v>42</v>
      </c>
      <c r="C55" s="39" t="str">
        <f>Borang!H$198</f>
        <v/>
      </c>
      <c r="D55" s="426" t="str">
        <f>IF(C55="","",Borang!I$198)</f>
        <v/>
      </c>
      <c r="E55" s="426">
        <f>Borang!J$198</f>
        <v>0</v>
      </c>
      <c r="F55" s="426" t="e">
        <f>Borang!#REF!</f>
        <v>#REF!</v>
      </c>
      <c r="G55" s="426">
        <f>Borang!K$198</f>
        <v>0</v>
      </c>
      <c r="H55" s="426">
        <f>Borang!L$198</f>
        <v>0</v>
      </c>
      <c r="I55" s="426">
        <f>Borang!M$198</f>
        <v>0</v>
      </c>
      <c r="J55" s="426">
        <f>Borang!N$198</f>
        <v>0</v>
      </c>
      <c r="K55" s="426">
        <f>Borang!O$198</f>
        <v>0</v>
      </c>
      <c r="L55" s="426">
        <f>Borang!P$198</f>
        <v>0</v>
      </c>
      <c r="M55" s="426">
        <f>Borang!Q$198</f>
        <v>0</v>
      </c>
      <c r="N55" s="426">
        <f>Borang!R$198</f>
        <v>0</v>
      </c>
      <c r="O55" s="426">
        <f>Borang!S$198</f>
        <v>0</v>
      </c>
      <c r="P55" s="426">
        <f>Borang!T$198</f>
        <v>0</v>
      </c>
      <c r="Q55" s="426">
        <f>Borang!U$198</f>
        <v>0</v>
      </c>
      <c r="R55" s="426">
        <f>Borang!V$198</f>
        <v>0</v>
      </c>
      <c r="S55" s="426">
        <f>Borang!W$198</f>
        <v>0</v>
      </c>
      <c r="T55" s="426">
        <f>Borang!X$198</f>
        <v>0</v>
      </c>
      <c r="U55" s="426">
        <f>Borang!Y$198</f>
        <v>0</v>
      </c>
      <c r="W55">
        <f t="shared" si="3"/>
        <v>0</v>
      </c>
    </row>
    <row r="56" spans="2:23">
      <c r="B56" s="249">
        <v>43</v>
      </c>
      <c r="C56" s="39" t="str">
        <f>Borang!H$201</f>
        <v/>
      </c>
      <c r="D56" s="426" t="str">
        <f>IF(C56="","",Borang!I$201)</f>
        <v/>
      </c>
      <c r="E56" s="426">
        <f>Borang!J$201</f>
        <v>0</v>
      </c>
      <c r="F56" s="426" t="e">
        <f>Borang!#REF!</f>
        <v>#REF!</v>
      </c>
      <c r="G56" s="426">
        <f>Borang!K$201</f>
        <v>0</v>
      </c>
      <c r="H56" s="426">
        <f>Borang!L$201</f>
        <v>0</v>
      </c>
      <c r="I56" s="426">
        <f>Borang!M$201</f>
        <v>0</v>
      </c>
      <c r="J56" s="426">
        <f>Borang!N$201</f>
        <v>0</v>
      </c>
      <c r="K56" s="426">
        <f>Borang!O$201</f>
        <v>0</v>
      </c>
      <c r="L56" s="426">
        <f>Borang!P$201</f>
        <v>0</v>
      </c>
      <c r="M56" s="426">
        <f>Borang!Q$201</f>
        <v>0</v>
      </c>
      <c r="N56" s="426">
        <f>Borang!R$201</f>
        <v>0</v>
      </c>
      <c r="O56" s="426">
        <f>Borang!S$201</f>
        <v>0</v>
      </c>
      <c r="P56" s="426">
        <f>Borang!T$201</f>
        <v>0</v>
      </c>
      <c r="Q56" s="426">
        <f>Borang!U$201</f>
        <v>0</v>
      </c>
      <c r="R56" s="426">
        <f>Borang!V$201</f>
        <v>0</v>
      </c>
      <c r="S56" s="426">
        <f>Borang!W$201</f>
        <v>0</v>
      </c>
      <c r="T56" s="426">
        <f>Borang!X$201</f>
        <v>0</v>
      </c>
      <c r="U56" s="426">
        <f>Borang!Y$201</f>
        <v>0</v>
      </c>
      <c r="W56">
        <f t="shared" si="3"/>
        <v>0</v>
      </c>
    </row>
    <row r="57" spans="2:23">
      <c r="B57" s="249">
        <v>44</v>
      </c>
      <c r="C57" s="39" t="str">
        <f>Borang!H$207</f>
        <v/>
      </c>
      <c r="D57" s="426" t="str">
        <f>IF(C57="","",Borang!I$207)</f>
        <v/>
      </c>
      <c r="E57" s="426">
        <f>Borang!J$207</f>
        <v>0</v>
      </c>
      <c r="F57" s="426" t="e">
        <f>Borang!#REF!</f>
        <v>#REF!</v>
      </c>
      <c r="G57" s="426">
        <f>Borang!K$207</f>
        <v>0</v>
      </c>
      <c r="H57" s="426">
        <f>Borang!L$207</f>
        <v>0</v>
      </c>
      <c r="I57" s="426">
        <f>Borang!M$207</f>
        <v>0</v>
      </c>
      <c r="J57" s="426">
        <f>Borang!N$207</f>
        <v>0</v>
      </c>
      <c r="K57" s="426">
        <f>Borang!O$207</f>
        <v>0</v>
      </c>
      <c r="L57" s="426">
        <f>Borang!P$207</f>
        <v>0</v>
      </c>
      <c r="M57" s="426">
        <f>Borang!Q$207</f>
        <v>0</v>
      </c>
      <c r="N57" s="426">
        <f>Borang!R$207</f>
        <v>0</v>
      </c>
      <c r="O57" s="426">
        <f>Borang!S$207</f>
        <v>0</v>
      </c>
      <c r="P57" s="426">
        <f>Borang!T$207</f>
        <v>0</v>
      </c>
      <c r="Q57" s="426">
        <f>Borang!U$207</f>
        <v>0</v>
      </c>
      <c r="R57" s="426">
        <f>Borang!V$207</f>
        <v>0</v>
      </c>
      <c r="S57" s="426">
        <f>Borang!W$207</f>
        <v>0</v>
      </c>
      <c r="T57" s="426">
        <f>Borang!X$207</f>
        <v>0</v>
      </c>
      <c r="U57" s="426">
        <f>Borang!Y$207</f>
        <v>0</v>
      </c>
      <c r="W57">
        <f t="shared" si="3"/>
        <v>0</v>
      </c>
    </row>
    <row r="59" spans="2:23">
      <c r="P59" s="445"/>
      <c r="Q59" s="445"/>
      <c r="R59" s="445"/>
      <c r="S59" s="445"/>
      <c r="T59" s="445"/>
      <c r="U59" s="445"/>
      <c r="V59" s="445"/>
    </row>
    <row r="64" spans="2:23">
      <c r="P64" s="42"/>
      <c r="Q64" s="426"/>
      <c r="R64" s="426"/>
      <c r="S64" s="426"/>
    </row>
    <row r="65" spans="1:20">
      <c r="P65" s="43"/>
    </row>
    <row r="66" spans="1:20">
      <c r="A66" s="94"/>
      <c r="P66" s="43"/>
    </row>
    <row r="67" spans="1:20">
      <c r="P67" s="42"/>
      <c r="Q67" s="426"/>
      <c r="R67" s="426"/>
      <c r="S67" s="426"/>
    </row>
    <row r="70" spans="1:20">
      <c r="P70" s="42"/>
      <c r="Q70" s="426"/>
      <c r="R70" s="426"/>
      <c r="S70" s="426"/>
      <c r="T70" s="57"/>
    </row>
  </sheetData>
  <autoFilter ref="W6:W57"/>
  <mergeCells count="59">
    <mergeCell ref="D8:U8"/>
    <mergeCell ref="D55:U55"/>
    <mergeCell ref="D56:U56"/>
    <mergeCell ref="D57:U57"/>
    <mergeCell ref="D54:U54"/>
    <mergeCell ref="D47:U47"/>
    <mergeCell ref="D48:U48"/>
    <mergeCell ref="D49:U49"/>
    <mergeCell ref="D51:U51"/>
    <mergeCell ref="D52:U52"/>
    <mergeCell ref="D53:U53"/>
    <mergeCell ref="D44:U44"/>
    <mergeCell ref="D45:U45"/>
    <mergeCell ref="D46:U46"/>
    <mergeCell ref="D41:U41"/>
    <mergeCell ref="D42:U42"/>
    <mergeCell ref="D39:U39"/>
    <mergeCell ref="D50:U50"/>
    <mergeCell ref="D43:U43"/>
    <mergeCell ref="D35:U35"/>
    <mergeCell ref="D36:U36"/>
    <mergeCell ref="D37:U37"/>
    <mergeCell ref="D38:U38"/>
    <mergeCell ref="D40:U40"/>
    <mergeCell ref="D30:U30"/>
    <mergeCell ref="D31:U31"/>
    <mergeCell ref="D32:U32"/>
    <mergeCell ref="D33:U33"/>
    <mergeCell ref="D34:U34"/>
    <mergeCell ref="D18:U18"/>
    <mergeCell ref="D19:U19"/>
    <mergeCell ref="D20:U20"/>
    <mergeCell ref="D29:U29"/>
    <mergeCell ref="D25:U25"/>
    <mergeCell ref="D27:U27"/>
    <mergeCell ref="D21:U21"/>
    <mergeCell ref="D22:U22"/>
    <mergeCell ref="D12:U12"/>
    <mergeCell ref="D15:U15"/>
    <mergeCell ref="D13:U13"/>
    <mergeCell ref="D16:U16"/>
    <mergeCell ref="D17:U17"/>
    <mergeCell ref="D14:U14"/>
    <mergeCell ref="P59:V59"/>
    <mergeCell ref="Q64:S64"/>
    <mergeCell ref="Q67:S67"/>
    <mergeCell ref="Q70:S70"/>
    <mergeCell ref="A2:U2"/>
    <mergeCell ref="A3:U3"/>
    <mergeCell ref="A5:U5"/>
    <mergeCell ref="A6:B6"/>
    <mergeCell ref="D6:U6"/>
    <mergeCell ref="D23:U23"/>
    <mergeCell ref="D26:U26"/>
    <mergeCell ref="D28:U28"/>
    <mergeCell ref="D24:U24"/>
    <mergeCell ref="D9:U9"/>
    <mergeCell ref="D10:U10"/>
    <mergeCell ref="D11:U11"/>
  </mergeCells>
  <printOptions horizontalCentered="1"/>
  <pageMargins left="0.59055118110236227" right="0.59055118110236227" top="0.78740157480314965" bottom="0.78740157480314965" header="0.31496062992125984" footer="0.31496062992125984"/>
  <pageSetup paperSize="9" scale="70" fitToHeight="3" orientation="portrait" horizontalDpi="0" verticalDpi="0" r:id="rId1"/>
  <headerFooter>
    <oddFooter>Page &amp;P of &amp;N</oddFooter>
  </headerFooter>
  <drawing r:id="rId2"/>
  <legacyDrawing r:id="rId3"/>
  <oleObjects>
    <mc:AlternateContent xmlns:mc="http://schemas.openxmlformats.org/markup-compatibility/2006">
      <mc:Choice Requires="x14">
        <oleObject progId="Visio.Drawing.11" shapeId="2049" r:id="rId4">
          <objectPr defaultSize="0" autoPict="0" r:id="rId5">
            <anchor moveWithCells="1">
              <from>
                <xdr:col>0</xdr:col>
                <xdr:colOff>19050</xdr:colOff>
                <xdr:row>0</xdr:row>
                <xdr:rowOff>19050</xdr:rowOff>
              </from>
              <to>
                <xdr:col>20</xdr:col>
                <xdr:colOff>457200</xdr:colOff>
                <xdr:row>0</xdr:row>
                <xdr:rowOff>1390650</xdr:rowOff>
              </to>
            </anchor>
          </objectPr>
        </oleObject>
      </mc:Choice>
      <mc:Fallback>
        <oleObject progId="Visio.Drawing.11" shapeId="2049"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J40"/>
  <sheetViews>
    <sheetView workbookViewId="0">
      <selection activeCell="E6" sqref="E6:E7"/>
    </sheetView>
  </sheetViews>
  <sheetFormatPr defaultColWidth="9.140625" defaultRowHeight="13.5"/>
  <cols>
    <col min="1" max="1" width="3.7109375" style="1" customWidth="1"/>
    <col min="2" max="2" width="8.42578125" style="1" customWidth="1"/>
    <col min="3" max="3" width="50.85546875" style="1" customWidth="1"/>
    <col min="4" max="6" width="10.7109375" style="1" customWidth="1"/>
    <col min="7" max="7" width="3.7109375" style="1" customWidth="1"/>
    <col min="8" max="16384" width="9.140625" style="1"/>
  </cols>
  <sheetData>
    <row r="1" spans="2:10">
      <c r="G1" s="36"/>
      <c r="H1" s="36"/>
      <c r="I1" s="36"/>
      <c r="J1" s="36"/>
    </row>
    <row r="2" spans="2:10" s="17" customFormat="1" ht="96.75" customHeight="1">
      <c r="B2" s="46"/>
      <c r="C2" s="45"/>
      <c r="D2" s="47"/>
      <c r="E2" s="450"/>
      <c r="F2" s="450"/>
      <c r="G2" s="35"/>
      <c r="H2" s="23"/>
      <c r="I2" s="24"/>
      <c r="J2" s="35"/>
    </row>
    <row r="3" spans="2:10" ht="34.5" customHeight="1">
      <c r="B3" s="452" t="s">
        <v>332</v>
      </c>
      <c r="C3" s="452"/>
      <c r="D3" s="452"/>
      <c r="E3" s="452"/>
      <c r="F3" s="452"/>
    </row>
    <row r="4" spans="2:10">
      <c r="B4" s="18"/>
      <c r="C4" s="17"/>
      <c r="D4" s="17"/>
      <c r="E4" s="17"/>
      <c r="F4" s="17"/>
    </row>
    <row r="5" spans="2:10" ht="22.5" customHeight="1">
      <c r="B5" s="32" t="s">
        <v>56</v>
      </c>
      <c r="C5" s="32" t="s">
        <v>57</v>
      </c>
      <c r="D5" s="32" t="s">
        <v>4</v>
      </c>
      <c r="E5" s="32" t="s">
        <v>8</v>
      </c>
      <c r="F5" s="32" t="s">
        <v>105</v>
      </c>
    </row>
    <row r="6" spans="2:10">
      <c r="B6" s="48">
        <v>1</v>
      </c>
      <c r="C6" s="454" t="str">
        <f>Borang!B8</f>
        <v>VISI, MISI, TUJUAN, DAN SASARAN, SERTA STRATEGI PENCAPAIAN</v>
      </c>
      <c r="D6" s="451">
        <f>Borang!C35</f>
        <v>50</v>
      </c>
      <c r="E6" s="453">
        <f>Borang!G35</f>
        <v>47.5</v>
      </c>
      <c r="F6" s="456">
        <f>E6*100/D6</f>
        <v>95</v>
      </c>
    </row>
    <row r="7" spans="2:10">
      <c r="B7" s="49"/>
      <c r="C7" s="455"/>
      <c r="D7" s="451"/>
      <c r="E7" s="453"/>
      <c r="F7" s="456"/>
    </row>
    <row r="8" spans="2:10">
      <c r="B8" s="50">
        <v>2</v>
      </c>
      <c r="C8" s="454" t="str">
        <f>Borang!B36</f>
        <v>TATA PAMONG, KEPEMIMPINAN,  DAN SISTEM PENGELOLAAN</v>
      </c>
      <c r="D8" s="451">
        <f>Borang!C75</f>
        <v>50</v>
      </c>
      <c r="E8" s="453">
        <f>Borang!G75</f>
        <v>44.75</v>
      </c>
      <c r="F8" s="456">
        <f>E8*100/D8</f>
        <v>89.5</v>
      </c>
    </row>
    <row r="9" spans="2:10">
      <c r="B9" s="49"/>
      <c r="C9" s="455"/>
      <c r="D9" s="451"/>
      <c r="E9" s="453"/>
      <c r="F9" s="456"/>
    </row>
    <row r="10" spans="2:10" ht="18" customHeight="1">
      <c r="B10" s="51">
        <v>3</v>
      </c>
      <c r="C10" s="31" t="str">
        <f>Borang!B76</f>
        <v xml:space="preserve">SUMBER DAYA MANUSIA </v>
      </c>
      <c r="D10" s="54">
        <f>Borang!C93</f>
        <v>139.97999999999999</v>
      </c>
      <c r="E10" s="56">
        <f>Borang!G93</f>
        <v>115.7525</v>
      </c>
      <c r="F10" s="38">
        <f>E10*100/D10</f>
        <v>82.692170310044304</v>
      </c>
    </row>
    <row r="11" spans="2:10" ht="20.25" customHeight="1">
      <c r="B11" s="52">
        <v>4</v>
      </c>
      <c r="C11" s="30" t="str">
        <f>Borang!B94</f>
        <v>PRASARANA, SARANA, DAN PENDANAAN</v>
      </c>
      <c r="D11" s="54">
        <f>Borang!C128</f>
        <v>160.00000000000003</v>
      </c>
      <c r="E11" s="56">
        <f>Borang!G128</f>
        <v>153.47500000000002</v>
      </c>
      <c r="F11" s="38">
        <f>E11*100/D11</f>
        <v>95.921875</v>
      </c>
    </row>
    <row r="12" spans="2:10">
      <c r="B12" s="50">
        <v>5</v>
      </c>
      <c r="C12" s="454" t="str">
        <f>Borang!B129</f>
        <v>MANAJEMEN SISTEM INFORMASI</v>
      </c>
      <c r="D12" s="451">
        <f>Borang!C152</f>
        <v>150</v>
      </c>
      <c r="E12" s="453">
        <f>Borang!G152</f>
        <v>150</v>
      </c>
      <c r="F12" s="456">
        <f>E12*100/D12</f>
        <v>100</v>
      </c>
    </row>
    <row r="13" spans="2:10">
      <c r="B13" s="49"/>
      <c r="C13" s="455"/>
      <c r="D13" s="451"/>
      <c r="E13" s="453"/>
      <c r="F13" s="456"/>
    </row>
    <row r="14" spans="2:10">
      <c r="B14" s="50">
        <v>6</v>
      </c>
      <c r="C14" s="454" t="str">
        <f>Borang!B153</f>
        <v>TUGAS POKOK, PROGRAM, CAPAIAN, DAN PERBAIKAN KINERJA</v>
      </c>
      <c r="D14" s="451">
        <f>Borang!C213</f>
        <v>450.00000000000011</v>
      </c>
      <c r="E14" s="453">
        <f>Borang!G213</f>
        <v>417.55000000000007</v>
      </c>
      <c r="F14" s="456">
        <f>E14*100/D14</f>
        <v>92.788888888888877</v>
      </c>
    </row>
    <row r="15" spans="2:10">
      <c r="B15" s="53"/>
      <c r="C15" s="455"/>
      <c r="D15" s="451"/>
      <c r="E15" s="453"/>
      <c r="F15" s="456"/>
    </row>
    <row r="16" spans="2:10" ht="21.75" customHeight="1">
      <c r="B16" s="33"/>
      <c r="C16" s="32" t="s">
        <v>6</v>
      </c>
      <c r="D16" s="37">
        <f>SUM(D6:D15)</f>
        <v>999.98000000000013</v>
      </c>
      <c r="E16" s="34">
        <f>SUM(E6:E15)</f>
        <v>929.02750000000015</v>
      </c>
      <c r="F16" s="55">
        <f>E16*100/D16</f>
        <v>92.904608092161851</v>
      </c>
    </row>
    <row r="17" spans="1:10">
      <c r="A17" s="294"/>
      <c r="B17" s="294"/>
      <c r="C17" s="294"/>
      <c r="D17" s="294"/>
      <c r="E17" s="294"/>
      <c r="F17" s="294"/>
      <c r="G17" s="294"/>
    </row>
    <row r="18" spans="1:10">
      <c r="A18" s="294"/>
      <c r="B18" s="294"/>
      <c r="C18" s="294"/>
      <c r="D18" s="294"/>
      <c r="E18" s="294"/>
      <c r="F18" s="294"/>
      <c r="G18" s="294"/>
    </row>
    <row r="19" spans="1:10">
      <c r="A19" s="294"/>
      <c r="B19" s="302"/>
      <c r="C19" s="294"/>
      <c r="D19" s="303"/>
      <c r="E19" s="304"/>
      <c r="F19" s="305"/>
      <c r="G19" s="294"/>
      <c r="H19" s="294"/>
      <c r="I19" s="294"/>
      <c r="J19" s="294"/>
    </row>
    <row r="20" spans="1:10">
      <c r="A20" s="294"/>
      <c r="B20" s="299"/>
      <c r="C20" s="299"/>
      <c r="D20" s="301" t="str">
        <f>"Bandar Lampung, "&amp;TEXT(FRONT!D12,"[$-21]dddd, dd mmmm yyyy")</f>
        <v>Bandar Lampung, Jumat, 14 Agustus 2015</v>
      </c>
      <c r="E20" s="304"/>
      <c r="F20" s="295"/>
      <c r="G20" s="295"/>
      <c r="H20" s="295"/>
      <c r="I20" s="294"/>
      <c r="J20" s="294"/>
    </row>
    <row r="21" spans="1:10">
      <c r="A21" s="294"/>
      <c r="B21" s="299" t="str">
        <f>Borang!B217</f>
        <v>TPM Internal Lembaga:</v>
      </c>
      <c r="C21" s="299"/>
      <c r="D21" s="449" t="s">
        <v>71</v>
      </c>
      <c r="E21" s="449"/>
      <c r="F21" s="449"/>
      <c r="G21" s="294"/>
      <c r="H21" s="294"/>
      <c r="I21" s="294"/>
      <c r="J21" s="294"/>
    </row>
    <row r="22" spans="1:10">
      <c r="A22" s="294"/>
      <c r="B22" s="299"/>
      <c r="C22" s="299"/>
      <c r="D22" s="310"/>
      <c r="E22" s="294"/>
      <c r="F22" s="308" t="s">
        <v>99</v>
      </c>
      <c r="G22" s="294"/>
      <c r="H22" s="294"/>
      <c r="I22" s="294"/>
      <c r="J22" s="294"/>
    </row>
    <row r="23" spans="1:10">
      <c r="A23" s="294"/>
      <c r="B23" s="299"/>
      <c r="C23" s="299"/>
      <c r="D23" s="310"/>
      <c r="E23" s="294"/>
      <c r="F23" s="294"/>
      <c r="G23" s="294"/>
      <c r="H23" s="294"/>
      <c r="I23" s="294"/>
      <c r="J23" s="294"/>
    </row>
    <row r="24" spans="1:10">
      <c r="A24" s="294"/>
      <c r="B24" s="299"/>
      <c r="C24" s="299"/>
      <c r="D24" s="310"/>
      <c r="E24" s="294"/>
      <c r="F24" s="294"/>
      <c r="G24" s="294"/>
      <c r="H24" s="294"/>
      <c r="I24" s="294"/>
      <c r="J24" s="294"/>
    </row>
    <row r="25" spans="1:10">
      <c r="A25" s="294"/>
      <c r="B25" s="299" t="str">
        <f>FRONT!B11</f>
        <v>...............................................</v>
      </c>
      <c r="C25" s="299"/>
      <c r="D25" s="310"/>
      <c r="E25" s="294"/>
      <c r="F25" s="294"/>
      <c r="G25" s="294"/>
      <c r="H25" s="294"/>
      <c r="I25" s="294"/>
      <c r="J25" s="294"/>
    </row>
    <row r="26" spans="1:10">
      <c r="A26" s="294"/>
      <c r="B26" s="299" t="str">
        <f>FRONT!B12</f>
        <v>...............................................</v>
      </c>
      <c r="C26" s="299"/>
      <c r="D26" s="307" t="s">
        <v>91</v>
      </c>
      <c r="E26" s="297" t="str">
        <f>FRONT!D13</f>
        <v>Prof. Dr. Ir. Cipta Ginting, M.Sc.</v>
      </c>
      <c r="F26" s="297"/>
      <c r="G26" s="296" t="s">
        <v>275</v>
      </c>
      <c r="H26" s="297"/>
      <c r="I26" s="297"/>
      <c r="J26" s="294"/>
    </row>
    <row r="27" spans="1:10">
      <c r="A27" s="294"/>
      <c r="B27" s="299"/>
      <c r="C27" s="299"/>
      <c r="D27" s="310"/>
      <c r="E27" s="294"/>
      <c r="F27" s="294"/>
      <c r="G27" s="294"/>
      <c r="H27" s="294"/>
      <c r="I27" s="294"/>
      <c r="J27" s="294"/>
    </row>
    <row r="28" spans="1:10">
      <c r="A28" s="294"/>
      <c r="B28" s="299"/>
      <c r="C28" s="294"/>
      <c r="D28" s="310"/>
      <c r="E28" s="294"/>
      <c r="F28" s="294"/>
      <c r="G28" s="294"/>
      <c r="H28" s="294"/>
      <c r="I28" s="294"/>
      <c r="J28" s="294"/>
    </row>
    <row r="29" spans="1:10">
      <c r="A29" s="294"/>
      <c r="B29" s="299"/>
      <c r="C29" s="294"/>
      <c r="D29" s="310"/>
      <c r="E29" s="306"/>
      <c r="F29" s="301"/>
      <c r="G29" s="294"/>
      <c r="H29" s="294"/>
      <c r="I29" s="294"/>
      <c r="J29" s="294"/>
    </row>
    <row r="30" spans="1:10">
      <c r="A30" s="294"/>
      <c r="B30" s="299"/>
      <c r="C30" s="302" t="s">
        <v>69</v>
      </c>
      <c r="D30" s="310"/>
      <c r="E30" s="299"/>
      <c r="F30" s="301"/>
      <c r="G30" s="294"/>
      <c r="H30" s="294"/>
      <c r="I30" s="294"/>
      <c r="J30" s="294"/>
    </row>
    <row r="31" spans="1:10">
      <c r="A31" s="294"/>
      <c r="B31" s="302"/>
      <c r="C31" s="302" t="str">
        <f>Borang!B226</f>
        <v>Kepala Lembaga,</v>
      </c>
      <c r="D31" s="307" t="s">
        <v>92</v>
      </c>
      <c r="E31" s="299" t="str">
        <f>FRONT!D14</f>
        <v>Ir. Sutikno, Ph.D.</v>
      </c>
      <c r="F31" s="299"/>
      <c r="G31" s="298" t="s">
        <v>275</v>
      </c>
      <c r="H31" s="299"/>
      <c r="I31" s="299"/>
      <c r="J31" s="294"/>
    </row>
    <row r="32" spans="1:10">
      <c r="A32" s="294"/>
      <c r="B32" s="302"/>
      <c r="C32" s="294"/>
      <c r="D32" s="310"/>
      <c r="E32" s="294"/>
      <c r="F32" s="301"/>
      <c r="G32" s="294"/>
      <c r="H32" s="294"/>
      <c r="I32" s="294"/>
      <c r="J32" s="294"/>
    </row>
    <row r="33" spans="1:10">
      <c r="A33" s="294"/>
      <c r="B33" s="302"/>
      <c r="C33" s="294"/>
      <c r="D33" s="310"/>
      <c r="E33" s="294"/>
      <c r="F33" s="301"/>
      <c r="G33" s="294"/>
      <c r="H33" s="294"/>
      <c r="I33" s="294"/>
      <c r="J33" s="294"/>
    </row>
    <row r="34" spans="1:10">
      <c r="A34" s="294"/>
      <c r="B34" s="302"/>
      <c r="C34" s="294"/>
      <c r="D34" s="309"/>
      <c r="E34" s="306"/>
      <c r="F34" s="301"/>
      <c r="G34" s="294"/>
      <c r="H34" s="294"/>
      <c r="I34" s="294"/>
      <c r="J34" s="294"/>
    </row>
    <row r="35" spans="1:10">
      <c r="A35" s="294"/>
      <c r="B35" s="302"/>
      <c r="C35" s="302" t="str">
        <f>FRONT!B14</f>
        <v>...............................................</v>
      </c>
      <c r="D35" s="309"/>
      <c r="E35" s="304"/>
      <c r="F35" s="305"/>
      <c r="G35" s="294"/>
      <c r="H35" s="294"/>
      <c r="I35" s="294"/>
      <c r="J35" s="294"/>
    </row>
    <row r="36" spans="1:10">
      <c r="A36" s="294"/>
      <c r="B36" s="302"/>
      <c r="C36" s="302" t="str">
        <f>FRONT!B15</f>
        <v>...............................................</v>
      </c>
      <c r="D36" s="307" t="s">
        <v>106</v>
      </c>
      <c r="E36" s="301" t="str">
        <f>FRONT!D15</f>
        <v>-</v>
      </c>
      <c r="F36" s="301"/>
      <c r="G36" s="300" t="s">
        <v>275</v>
      </c>
      <c r="H36" s="301"/>
      <c r="I36" s="301"/>
      <c r="J36" s="294"/>
    </row>
    <row r="37" spans="1:10">
      <c r="A37" s="294"/>
      <c r="B37" s="294"/>
      <c r="C37" s="294"/>
      <c r="D37" s="294"/>
      <c r="E37" s="294"/>
      <c r="F37" s="294"/>
      <c r="G37" s="294"/>
      <c r="H37" s="294"/>
      <c r="I37" s="294"/>
      <c r="J37" s="294"/>
    </row>
    <row r="38" spans="1:10">
      <c r="A38" s="294"/>
      <c r="B38" s="294"/>
      <c r="C38" s="294"/>
      <c r="D38" s="294"/>
      <c r="E38" s="294"/>
      <c r="F38" s="294"/>
      <c r="G38" s="294"/>
    </row>
    <row r="39" spans="1:10">
      <c r="A39" s="294"/>
      <c r="B39" s="294"/>
      <c r="C39" s="294"/>
      <c r="D39" s="294"/>
      <c r="E39" s="294"/>
      <c r="F39" s="294"/>
      <c r="G39" s="294"/>
    </row>
    <row r="40" spans="1:10">
      <c r="A40" s="294"/>
      <c r="B40" s="294"/>
      <c r="C40" s="294"/>
      <c r="D40" s="294"/>
      <c r="E40" s="294"/>
      <c r="F40" s="294"/>
      <c r="G40" s="294"/>
    </row>
  </sheetData>
  <mergeCells count="19">
    <mergeCell ref="F8:F9"/>
    <mergeCell ref="F12:F13"/>
    <mergeCell ref="F14:F15"/>
    <mergeCell ref="D21:F21"/>
    <mergeCell ref="E2:F2"/>
    <mergeCell ref="D12:D13"/>
    <mergeCell ref="D14:D15"/>
    <mergeCell ref="D8:D9"/>
    <mergeCell ref="D6:D7"/>
    <mergeCell ref="B3:F3"/>
    <mergeCell ref="E14:E15"/>
    <mergeCell ref="E6:E7"/>
    <mergeCell ref="E8:E9"/>
    <mergeCell ref="E12:E13"/>
    <mergeCell ref="C6:C7"/>
    <mergeCell ref="C8:C9"/>
    <mergeCell ref="C12:C13"/>
    <mergeCell ref="C14:C15"/>
    <mergeCell ref="F6:F7"/>
  </mergeCells>
  <phoneticPr fontId="0" type="noConversion"/>
  <printOptions horizontalCentered="1"/>
  <pageMargins left="0.59055118110236227" right="0.59055118110236227" top="0.78740157480314965" bottom="0.78740157480314965" header="0.31496062992125984" footer="0.31496062992125984"/>
  <pageSetup paperSize="9" scale="91" orientation="portrait" r:id="rId1"/>
  <drawing r:id="rId2"/>
  <legacyDrawing r:id="rId3"/>
  <oleObjects>
    <mc:AlternateContent xmlns:mc="http://schemas.openxmlformats.org/markup-compatibility/2006">
      <mc:Choice Requires="x14">
        <oleObject progId="Visio.Drawing.11" shapeId="3073" r:id="rId4">
          <objectPr defaultSize="0" autoPict="0" r:id="rId5">
            <anchor moveWithCells="1">
              <from>
                <xdr:col>1</xdr:col>
                <xdr:colOff>19050</xdr:colOff>
                <xdr:row>1</xdr:row>
                <xdr:rowOff>19050</xdr:rowOff>
              </from>
              <to>
                <xdr:col>5</xdr:col>
                <xdr:colOff>704850</xdr:colOff>
                <xdr:row>1</xdr:row>
                <xdr:rowOff>1095375</xdr:rowOff>
              </to>
            </anchor>
          </objectPr>
        </oleObject>
      </mc:Choice>
      <mc:Fallback>
        <oleObject progId="Visio.Drawing.11" shapeId="3073"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65"/>
  <sheetViews>
    <sheetView workbookViewId="0">
      <selection activeCell="J65" sqref="J65"/>
    </sheetView>
  </sheetViews>
  <sheetFormatPr defaultColWidth="9.140625" defaultRowHeight="15"/>
  <cols>
    <col min="1" max="1" width="9.140625" style="1"/>
    <col min="2" max="2" width="69.85546875" style="4" customWidth="1"/>
    <col min="3" max="4" width="5.140625" style="4" customWidth="1"/>
    <col min="5" max="5" width="11.140625" style="5" customWidth="1"/>
    <col min="6" max="6" width="11.140625" style="19" customWidth="1"/>
    <col min="7" max="7" width="11.140625" style="21" customWidth="1"/>
    <col min="8" max="8" width="6.140625" style="1" customWidth="1"/>
    <col min="9" max="16384" width="9.140625" style="1"/>
  </cols>
  <sheetData>
    <row r="1" spans="1:10">
      <c r="A1" s="3" t="s">
        <v>49</v>
      </c>
    </row>
    <row r="3" spans="1:10">
      <c r="F3" s="19" t="s">
        <v>66</v>
      </c>
      <c r="G3" s="21" t="s">
        <v>67</v>
      </c>
    </row>
    <row r="4" spans="1:10" s="9" customFormat="1">
      <c r="A4" s="6" t="s">
        <v>5</v>
      </c>
      <c r="B4" s="7" t="s">
        <v>9</v>
      </c>
      <c r="C4" s="7"/>
      <c r="D4" s="7"/>
      <c r="E4" s="8" t="s">
        <v>65</v>
      </c>
      <c r="F4" s="20" t="s">
        <v>10</v>
      </c>
      <c r="G4" s="22" t="s">
        <v>68</v>
      </c>
    </row>
    <row r="5" spans="1:10" s="9" customFormat="1">
      <c r="B5" s="10" t="s">
        <v>11</v>
      </c>
      <c r="C5" s="10"/>
      <c r="D5" s="10"/>
      <c r="E5" s="5">
        <v>0.05</v>
      </c>
      <c r="F5" s="19">
        <v>0.05</v>
      </c>
      <c r="G5" s="21">
        <f>1000*E5</f>
        <v>50</v>
      </c>
      <c r="J5" s="1"/>
    </row>
    <row r="6" spans="1:10">
      <c r="A6" s="2">
        <v>1</v>
      </c>
      <c r="B6" s="4" t="s">
        <v>12</v>
      </c>
    </row>
    <row r="7" spans="1:10">
      <c r="A7" s="2"/>
      <c r="B7" s="11" t="s">
        <v>50</v>
      </c>
      <c r="C7" s="11"/>
      <c r="D7" s="11"/>
    </row>
    <row r="8" spans="1:10" ht="41.25">
      <c r="A8" s="2"/>
      <c r="B8" s="4" t="s">
        <v>13</v>
      </c>
    </row>
    <row r="9" spans="1:10" ht="27">
      <c r="A9" s="2"/>
      <c r="B9" s="11" t="s">
        <v>14</v>
      </c>
      <c r="C9" s="11"/>
      <c r="D9" s="11"/>
    </row>
    <row r="10" spans="1:10">
      <c r="A10" s="2"/>
      <c r="B10" s="1"/>
      <c r="C10" s="1"/>
      <c r="D10" s="1"/>
    </row>
    <row r="11" spans="1:10">
      <c r="A11" s="2"/>
      <c r="I11" s="9"/>
    </row>
    <row r="12" spans="1:10">
      <c r="A12" s="12">
        <v>2</v>
      </c>
      <c r="B12" s="10" t="s">
        <v>15</v>
      </c>
      <c r="C12" s="10"/>
      <c r="D12" s="10"/>
      <c r="E12" s="5">
        <v>0.05</v>
      </c>
      <c r="F12" s="19">
        <v>0.1</v>
      </c>
      <c r="G12" s="21">
        <f>1000*E12</f>
        <v>50</v>
      </c>
      <c r="I12" s="9"/>
    </row>
    <row r="13" spans="1:10" ht="41.25">
      <c r="A13" s="2"/>
      <c r="B13" s="4" t="s">
        <v>16</v>
      </c>
    </row>
    <row r="14" spans="1:10" ht="27.75">
      <c r="A14" s="2"/>
      <c r="B14" s="4" t="s">
        <v>17</v>
      </c>
    </row>
    <row r="15" spans="1:10" ht="27">
      <c r="A15" s="2"/>
      <c r="B15" s="11" t="s">
        <v>18</v>
      </c>
      <c r="C15" s="11"/>
      <c r="D15" s="11"/>
    </row>
    <row r="16" spans="1:10">
      <c r="A16" s="2"/>
      <c r="B16" s="13"/>
      <c r="C16" s="13"/>
      <c r="D16" s="13"/>
    </row>
    <row r="17" spans="1:7">
      <c r="A17" s="2"/>
      <c r="B17" s="11"/>
      <c r="C17" s="11"/>
      <c r="D17" s="11"/>
    </row>
    <row r="18" spans="1:7">
      <c r="A18" s="12">
        <v>3</v>
      </c>
      <c r="B18" s="10" t="s">
        <v>19</v>
      </c>
      <c r="C18" s="10"/>
      <c r="D18" s="10"/>
      <c r="E18" s="5">
        <v>0.14000000000000001</v>
      </c>
      <c r="F18" s="19">
        <v>0.05</v>
      </c>
      <c r="G18" s="21">
        <v>140</v>
      </c>
    </row>
    <row r="19" spans="1:7" ht="40.5">
      <c r="A19" s="2"/>
      <c r="B19" s="11" t="s">
        <v>20</v>
      </c>
      <c r="C19" s="11"/>
      <c r="D19" s="11"/>
    </row>
    <row r="20" spans="1:7">
      <c r="A20" s="2"/>
      <c r="B20" s="4" t="s">
        <v>21</v>
      </c>
    </row>
    <row r="21" spans="1:7">
      <c r="A21" s="2"/>
      <c r="B21" s="4" t="s">
        <v>22</v>
      </c>
    </row>
    <row r="22" spans="1:7">
      <c r="A22" s="2"/>
      <c r="B22" s="13"/>
      <c r="C22" s="13"/>
      <c r="D22" s="13"/>
    </row>
    <row r="23" spans="1:7">
      <c r="A23" s="2"/>
    </row>
    <row r="24" spans="1:7">
      <c r="A24" s="12">
        <v>4</v>
      </c>
      <c r="B24" s="10" t="s">
        <v>23</v>
      </c>
      <c r="C24" s="10"/>
      <c r="D24" s="10"/>
      <c r="E24" s="5">
        <v>0.16</v>
      </c>
      <c r="F24" s="19">
        <v>0.1</v>
      </c>
      <c r="G24" s="21">
        <v>160</v>
      </c>
    </row>
    <row r="25" spans="1:7" ht="27.75">
      <c r="A25" s="2"/>
      <c r="B25" s="4" t="s">
        <v>24</v>
      </c>
    </row>
    <row r="26" spans="1:7">
      <c r="A26" s="2"/>
      <c r="B26" s="4" t="s">
        <v>25</v>
      </c>
    </row>
    <row r="27" spans="1:7">
      <c r="A27" s="2"/>
      <c r="B27" s="4" t="s">
        <v>26</v>
      </c>
    </row>
    <row r="28" spans="1:7">
      <c r="A28" s="2"/>
      <c r="B28" s="4" t="s">
        <v>27</v>
      </c>
    </row>
    <row r="29" spans="1:7" ht="40.5">
      <c r="B29" s="13" t="s">
        <v>28</v>
      </c>
      <c r="C29" s="13"/>
      <c r="D29" s="13"/>
    </row>
    <row r="30" spans="1:7" ht="27">
      <c r="B30" s="13" t="s">
        <v>29</v>
      </c>
      <c r="C30" s="13"/>
      <c r="D30" s="13"/>
    </row>
    <row r="31" spans="1:7" ht="27">
      <c r="B31" s="14" t="s">
        <v>51</v>
      </c>
      <c r="C31" s="14"/>
      <c r="D31" s="14"/>
    </row>
    <row r="32" spans="1:7">
      <c r="B32" s="14" t="s">
        <v>30</v>
      </c>
      <c r="C32" s="14"/>
      <c r="D32" s="14"/>
    </row>
    <row r="33" spans="1:7">
      <c r="B33" s="14" t="s">
        <v>31</v>
      </c>
      <c r="C33" s="14"/>
      <c r="D33" s="14"/>
    </row>
    <row r="34" spans="1:7">
      <c r="B34" s="14" t="s">
        <v>32</v>
      </c>
      <c r="C34" s="14"/>
      <c r="D34" s="14"/>
    </row>
    <row r="35" spans="1:7">
      <c r="B35" s="14"/>
      <c r="C35" s="14"/>
      <c r="D35" s="14"/>
    </row>
    <row r="37" spans="1:7">
      <c r="A37" s="12">
        <v>5</v>
      </c>
      <c r="B37" s="10" t="s">
        <v>33</v>
      </c>
      <c r="C37" s="10"/>
      <c r="D37" s="10"/>
      <c r="E37" s="5">
        <v>0.15</v>
      </c>
      <c r="F37" s="19">
        <v>0.1</v>
      </c>
      <c r="G37" s="21">
        <f>1000*E37</f>
        <v>150</v>
      </c>
    </row>
    <row r="38" spans="1:7">
      <c r="A38" s="12"/>
      <c r="B38" s="10"/>
      <c r="C38" s="10"/>
      <c r="D38" s="10"/>
    </row>
    <row r="39" spans="1:7" ht="40.5">
      <c r="A39" s="12"/>
      <c r="B39" s="11" t="s">
        <v>34</v>
      </c>
      <c r="C39" s="11"/>
      <c r="D39" s="11"/>
    </row>
    <row r="40" spans="1:7">
      <c r="A40" s="12"/>
      <c r="B40" s="4" t="s">
        <v>35</v>
      </c>
    </row>
    <row r="41" spans="1:7" ht="37.5" customHeight="1">
      <c r="A41" s="12"/>
      <c r="B41" s="11" t="s">
        <v>36</v>
      </c>
      <c r="C41" s="11"/>
      <c r="D41" s="11"/>
    </row>
    <row r="42" spans="1:7" ht="40.5">
      <c r="A42" s="12"/>
      <c r="B42" s="11" t="s">
        <v>52</v>
      </c>
      <c r="C42" s="11"/>
      <c r="D42" s="11"/>
    </row>
    <row r="43" spans="1:7" ht="27">
      <c r="A43" s="12"/>
      <c r="B43" s="11" t="s">
        <v>37</v>
      </c>
      <c r="C43" s="11"/>
      <c r="D43" s="11"/>
    </row>
    <row r="44" spans="1:7" ht="28.5">
      <c r="B44" s="11" t="s">
        <v>53</v>
      </c>
      <c r="C44" s="11"/>
      <c r="D44" s="11"/>
    </row>
    <row r="45" spans="1:7">
      <c r="B45" s="11" t="s">
        <v>38</v>
      </c>
      <c r="C45" s="11"/>
      <c r="D45" s="11"/>
    </row>
    <row r="46" spans="1:7" ht="28.5">
      <c r="B46" s="13" t="s">
        <v>54</v>
      </c>
      <c r="C46" s="13"/>
      <c r="D46" s="13"/>
    </row>
    <row r="47" spans="1:7">
      <c r="B47" s="4" t="s">
        <v>39</v>
      </c>
    </row>
    <row r="48" spans="1:7">
      <c r="B48" s="1"/>
      <c r="C48" s="1"/>
      <c r="D48" s="1"/>
    </row>
    <row r="49" spans="1:7">
      <c r="B49" s="11"/>
      <c r="C49" s="11"/>
      <c r="D49" s="11"/>
    </row>
    <row r="50" spans="1:7" ht="21" customHeight="1">
      <c r="A50" s="12">
        <v>6</v>
      </c>
      <c r="B50" s="15" t="s">
        <v>40</v>
      </c>
      <c r="C50" s="15"/>
      <c r="D50" s="15"/>
      <c r="E50" s="5">
        <v>0.45</v>
      </c>
      <c r="F50" s="19">
        <v>0.6</v>
      </c>
      <c r="G50" s="21">
        <f>1000*E50</f>
        <v>450</v>
      </c>
    </row>
    <row r="51" spans="1:7" ht="108">
      <c r="B51" s="16" t="s">
        <v>41</v>
      </c>
      <c r="C51" s="16"/>
      <c r="D51" s="16"/>
    </row>
    <row r="54" spans="1:7" ht="21" customHeight="1">
      <c r="A54" s="25"/>
      <c r="B54" s="26" t="s">
        <v>70</v>
      </c>
      <c r="C54" s="27"/>
      <c r="D54" s="27"/>
      <c r="E54" s="28">
        <f>SUM(E5:E51)</f>
        <v>1</v>
      </c>
      <c r="F54" s="28">
        <f>SUM(F5:F51)</f>
        <v>1</v>
      </c>
      <c r="G54" s="29">
        <f>SUM(G5:G51)</f>
        <v>1000</v>
      </c>
    </row>
    <row r="56" spans="1:7">
      <c r="B56" s="13"/>
      <c r="C56" s="13"/>
      <c r="D56" s="13"/>
    </row>
    <row r="57" spans="1:7">
      <c r="B57" s="13" t="s">
        <v>42</v>
      </c>
      <c r="C57" s="13"/>
      <c r="D57" s="13"/>
    </row>
    <row r="59" spans="1:7">
      <c r="B59" s="4" t="s">
        <v>43</v>
      </c>
    </row>
    <row r="60" spans="1:7">
      <c r="B60" s="13" t="s">
        <v>44</v>
      </c>
      <c r="C60" s="13"/>
      <c r="D60" s="13"/>
    </row>
    <row r="61" spans="1:7">
      <c r="B61" s="13" t="s">
        <v>45</v>
      </c>
      <c r="C61" s="13"/>
      <c r="D61" s="13"/>
    </row>
    <row r="62" spans="1:7">
      <c r="B62" s="13" t="s">
        <v>46</v>
      </c>
      <c r="C62" s="13"/>
      <c r="D62" s="13"/>
    </row>
    <row r="63" spans="1:7">
      <c r="B63" s="13" t="s">
        <v>47</v>
      </c>
      <c r="C63" s="13"/>
      <c r="D63" s="13"/>
    </row>
    <row r="64" spans="1:7" ht="18" customHeight="1">
      <c r="B64" s="13" t="s">
        <v>55</v>
      </c>
      <c r="C64" s="13"/>
      <c r="D64" s="13"/>
    </row>
    <row r="65" spans="2:4">
      <c r="B65" s="13" t="s">
        <v>48</v>
      </c>
      <c r="C65" s="13"/>
      <c r="D65" s="13"/>
    </row>
  </sheetData>
  <sheetProtection password="FE11" sheet="1" objects="1" scenarios="1"/>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FRONT</vt:lpstr>
      <vt:lpstr>Borang</vt:lpstr>
      <vt:lpstr>Risalah</vt:lpstr>
      <vt:lpstr>Catatan</vt:lpstr>
      <vt:lpstr>Rekap</vt:lpstr>
      <vt:lpstr>Ref Content</vt:lpstr>
      <vt:lpstr>Catatan!Print_Area</vt:lpstr>
      <vt:lpstr>Rekap!Print_Area</vt:lpstr>
      <vt:lpstr>Risalah!Print_Area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Borang Audit UPT</dc:title>
  <dc:creator>BADAK</dc:creator>
  <cp:lastModifiedBy>microsoft</cp:lastModifiedBy>
  <cp:lastPrinted>2006-03-08T10:40:50Z</cp:lastPrinted>
  <dcterms:created xsi:type="dcterms:W3CDTF">2009-07-27T23:09:45Z</dcterms:created>
  <dcterms:modified xsi:type="dcterms:W3CDTF">2015-08-18T14:08:35Z</dcterms:modified>
</cp:coreProperties>
</file>